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.sharepoint.com/sites/DOLStrategicOutreach/Shared Documents/"/>
    </mc:Choice>
  </mc:AlternateContent>
  <xr:revisionPtr revIDLastSave="15" documentId="8_{C4D4A3C1-2FD5-41DE-9FB2-5BDEF9AE7DEB}" xr6:coauthVersionLast="47" xr6:coauthVersionMax="47" xr10:uidLastSave="{36FFCDD6-57A0-48AF-92D5-41423607A41F}"/>
  <bookViews>
    <workbookView xWindow="-108" yWindow="-108" windowWidth="19416" windowHeight="10416" activeTab="2" xr2:uid="{1459F2B9-8D33-4209-A257-52BF5BA54468}"/>
  </bookViews>
  <sheets>
    <sheet name="Temporary Disability Budget" sheetId="2" r:id="rId1"/>
    <sheet name="Family Leave Budget" sheetId="13" r:id="rId2"/>
    <sheet name="Earned Sick Leave Budget" sheetId="15" r:id="rId3"/>
    <sheet name="Budget Summary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13" l="1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25" i="13"/>
  <c r="F126" i="13"/>
  <c r="F127" i="13"/>
  <c r="F128" i="13"/>
  <c r="F129" i="13"/>
  <c r="F130" i="13"/>
  <c r="C8" i="1"/>
  <c r="C10" i="1"/>
  <c r="D10" i="1"/>
  <c r="E10" i="1"/>
  <c r="F122" i="13" l="1"/>
  <c r="D18" i="1" s="1"/>
  <c r="F131" i="13"/>
  <c r="F10" i="1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09" i="15"/>
  <c r="E13" i="1"/>
  <c r="E9" i="1"/>
  <c r="E8" i="1"/>
  <c r="D8" i="1"/>
  <c r="D9" i="1"/>
  <c r="D13" i="1"/>
  <c r="I150" i="15"/>
  <c r="E19" i="1" s="1"/>
  <c r="D150" i="15"/>
  <c r="E14" i="1" s="1"/>
  <c r="F130" i="15"/>
  <c r="F129" i="15"/>
  <c r="F128" i="15"/>
  <c r="F127" i="15"/>
  <c r="F126" i="15"/>
  <c r="F125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D81" i="15"/>
  <c r="E7" i="1" s="1"/>
  <c r="D65" i="15"/>
  <c r="E6" i="1" s="1"/>
  <c r="F48" i="15"/>
  <c r="F47" i="15"/>
  <c r="F46" i="15"/>
  <c r="H46" i="15" s="1"/>
  <c r="I46" i="15" s="1"/>
  <c r="F45" i="15"/>
  <c r="H45" i="15" s="1"/>
  <c r="I45" i="15" s="1"/>
  <c r="F44" i="15"/>
  <c r="H44" i="15" s="1"/>
  <c r="F43" i="15"/>
  <c r="H43" i="15" s="1"/>
  <c r="I43" i="15" s="1"/>
  <c r="F42" i="15"/>
  <c r="H42" i="15" s="1"/>
  <c r="I42" i="15" s="1"/>
  <c r="F41" i="15"/>
  <c r="F40" i="15"/>
  <c r="F39" i="15"/>
  <c r="F38" i="15"/>
  <c r="H38" i="15" s="1"/>
  <c r="I38" i="15" s="1"/>
  <c r="F37" i="15"/>
  <c r="H37" i="15" s="1"/>
  <c r="I37" i="15" s="1"/>
  <c r="F36" i="15"/>
  <c r="F35" i="15"/>
  <c r="H35" i="15" s="1"/>
  <c r="I35" i="15" s="1"/>
  <c r="F34" i="15"/>
  <c r="F33" i="15"/>
  <c r="F32" i="15"/>
  <c r="F31" i="15"/>
  <c r="F30" i="15"/>
  <c r="H30" i="15" s="1"/>
  <c r="F29" i="15"/>
  <c r="H29" i="15" s="1"/>
  <c r="I29" i="15" s="1"/>
  <c r="F25" i="15"/>
  <c r="H25" i="15" s="1"/>
  <c r="I25" i="15" s="1"/>
  <c r="F24" i="15"/>
  <c r="F23" i="15"/>
  <c r="F22" i="15"/>
  <c r="F21" i="15"/>
  <c r="F20" i="15"/>
  <c r="H20" i="15" s="1"/>
  <c r="I20" i="15" s="1"/>
  <c r="F19" i="15"/>
  <c r="H19" i="15" s="1"/>
  <c r="I19" i="15" s="1"/>
  <c r="F18" i="15"/>
  <c r="H18" i="15" s="1"/>
  <c r="F17" i="15"/>
  <c r="H17" i="15" s="1"/>
  <c r="I17" i="15" s="1"/>
  <c r="F16" i="15"/>
  <c r="F15" i="15"/>
  <c r="H15" i="15" s="1"/>
  <c r="F14" i="15"/>
  <c r="F13" i="15"/>
  <c r="F12" i="15"/>
  <c r="H12" i="15" s="1"/>
  <c r="I12" i="15" s="1"/>
  <c r="F11" i="15"/>
  <c r="H11" i="15" s="1"/>
  <c r="I11" i="15" s="1"/>
  <c r="F10" i="15"/>
  <c r="F9" i="15"/>
  <c r="H9" i="15" s="1"/>
  <c r="I9" i="15" s="1"/>
  <c r="F8" i="15"/>
  <c r="F7" i="15"/>
  <c r="H7" i="15" s="1"/>
  <c r="F6" i="15"/>
  <c r="I151" i="13"/>
  <c r="D19" i="1" s="1"/>
  <c r="I150" i="2"/>
  <c r="C19" i="1" s="1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25" i="2"/>
  <c r="F126" i="2"/>
  <c r="F127" i="2"/>
  <c r="F128" i="2"/>
  <c r="F129" i="2"/>
  <c r="F130" i="2"/>
  <c r="F122" i="15" l="1"/>
  <c r="E18" i="1" s="1"/>
  <c r="F131" i="15"/>
  <c r="E12" i="1" s="1"/>
  <c r="F106" i="15"/>
  <c r="E11" i="1" s="1"/>
  <c r="F19" i="1"/>
  <c r="F49" i="15"/>
  <c r="F26" i="15"/>
  <c r="H41" i="15"/>
  <c r="I41" i="15" s="1"/>
  <c r="H10" i="15"/>
  <c r="I10" i="15" s="1"/>
  <c r="H36" i="15"/>
  <c r="I36" i="15" s="1"/>
  <c r="H13" i="15"/>
  <c r="I13" i="15" s="1"/>
  <c r="I18" i="15"/>
  <c r="H21" i="15"/>
  <c r="I21" i="15" s="1"/>
  <c r="H31" i="15"/>
  <c r="I31" i="15" s="1"/>
  <c r="H39" i="15"/>
  <c r="I39" i="15" s="1"/>
  <c r="I44" i="15"/>
  <c r="H47" i="15"/>
  <c r="I47" i="15" s="1"/>
  <c r="H8" i="15"/>
  <c r="I8" i="15" s="1"/>
  <c r="H16" i="15"/>
  <c r="I16" i="15" s="1"/>
  <c r="H24" i="15"/>
  <c r="I24" i="15" s="1"/>
  <c r="H34" i="15"/>
  <c r="I34" i="15" s="1"/>
  <c r="H23" i="15"/>
  <c r="I23" i="15" s="1"/>
  <c r="I7" i="15"/>
  <c r="I15" i="15"/>
  <c r="H6" i="15"/>
  <c r="I6" i="15" s="1"/>
  <c r="I30" i="15"/>
  <c r="H33" i="15"/>
  <c r="I33" i="15" s="1"/>
  <c r="H14" i="15"/>
  <c r="I14" i="15" s="1"/>
  <c r="H22" i="15"/>
  <c r="I22" i="15" s="1"/>
  <c r="H32" i="15"/>
  <c r="I32" i="15" s="1"/>
  <c r="H40" i="15"/>
  <c r="I40" i="15" s="1"/>
  <c r="H48" i="15"/>
  <c r="I48" i="15" s="1"/>
  <c r="D12" i="1"/>
  <c r="F131" i="2"/>
  <c r="F122" i="2"/>
  <c r="D81" i="2"/>
  <c r="F48" i="13"/>
  <c r="H48" i="13" s="1"/>
  <c r="I48" i="13" s="1"/>
  <c r="F47" i="13"/>
  <c r="H47" i="13" s="1"/>
  <c r="I47" i="13" s="1"/>
  <c r="F46" i="13"/>
  <c r="F45" i="13"/>
  <c r="H45" i="13" s="1"/>
  <c r="I45" i="13" s="1"/>
  <c r="F44" i="13"/>
  <c r="H44" i="13" s="1"/>
  <c r="I44" i="13" s="1"/>
  <c r="F43" i="13"/>
  <c r="F42" i="13"/>
  <c r="F41" i="13"/>
  <c r="F40" i="13"/>
  <c r="H40" i="13" s="1"/>
  <c r="I40" i="13" s="1"/>
  <c r="F39" i="13"/>
  <c r="H39" i="13" s="1"/>
  <c r="I39" i="13" s="1"/>
  <c r="F38" i="13"/>
  <c r="F37" i="13"/>
  <c r="H37" i="13" s="1"/>
  <c r="I37" i="13" s="1"/>
  <c r="F36" i="13"/>
  <c r="H36" i="13" s="1"/>
  <c r="I36" i="13" s="1"/>
  <c r="F35" i="13"/>
  <c r="F34" i="13"/>
  <c r="F33" i="13"/>
  <c r="F32" i="13"/>
  <c r="H32" i="13" s="1"/>
  <c r="I32" i="13" s="1"/>
  <c r="F31" i="13"/>
  <c r="H31" i="13" s="1"/>
  <c r="I31" i="13" s="1"/>
  <c r="F30" i="13"/>
  <c r="F29" i="13"/>
  <c r="H29" i="13" s="1"/>
  <c r="D65" i="13"/>
  <c r="D6" i="1" s="1"/>
  <c r="F48" i="2"/>
  <c r="F47" i="2"/>
  <c r="H47" i="2" s="1"/>
  <c r="F46" i="2"/>
  <c r="F45" i="2"/>
  <c r="F44" i="2"/>
  <c r="H44" i="2" s="1"/>
  <c r="I44" i="2" s="1"/>
  <c r="F43" i="2"/>
  <c r="F42" i="2"/>
  <c r="F41" i="2"/>
  <c r="H41" i="2" s="1"/>
  <c r="I41" i="2" s="1"/>
  <c r="F40" i="2"/>
  <c r="F39" i="2"/>
  <c r="F38" i="2"/>
  <c r="H38" i="2" s="1"/>
  <c r="F37" i="2"/>
  <c r="H37" i="2" s="1"/>
  <c r="F36" i="2"/>
  <c r="H36" i="2" s="1"/>
  <c r="I36" i="2" s="1"/>
  <c r="F35" i="2"/>
  <c r="H35" i="2" s="1"/>
  <c r="I35" i="2" s="1"/>
  <c r="F34" i="2"/>
  <c r="F33" i="2"/>
  <c r="H33" i="2" s="1"/>
  <c r="I33" i="2" s="1"/>
  <c r="F32" i="2"/>
  <c r="F31" i="2"/>
  <c r="H31" i="2" s="1"/>
  <c r="F30" i="2"/>
  <c r="H30" i="2" s="1"/>
  <c r="F29" i="2"/>
  <c r="D65" i="2"/>
  <c r="C6" i="1" s="1"/>
  <c r="F6" i="2"/>
  <c r="H6" i="2" s="1"/>
  <c r="F97" i="13"/>
  <c r="C13" i="1"/>
  <c r="F93" i="13"/>
  <c r="F94" i="13"/>
  <c r="F95" i="13"/>
  <c r="F96" i="13"/>
  <c r="F98" i="13"/>
  <c r="F99" i="13"/>
  <c r="F100" i="13"/>
  <c r="F101" i="13"/>
  <c r="F102" i="13"/>
  <c r="F103" i="13"/>
  <c r="F104" i="13"/>
  <c r="F105" i="13"/>
  <c r="F6" i="13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C18" i="1" l="1"/>
  <c r="I49" i="15"/>
  <c r="E17" i="1" s="1"/>
  <c r="I26" i="15"/>
  <c r="E5" i="1" s="1"/>
  <c r="H26" i="15"/>
  <c r="H49" i="15"/>
  <c r="I31" i="2"/>
  <c r="H39" i="2"/>
  <c r="I39" i="2" s="1"/>
  <c r="I37" i="2"/>
  <c r="H45" i="2"/>
  <c r="I45" i="2" s="1"/>
  <c r="F49" i="2"/>
  <c r="H29" i="2"/>
  <c r="I29" i="2" s="1"/>
  <c r="I38" i="2"/>
  <c r="H43" i="2"/>
  <c r="I43" i="2" s="1"/>
  <c r="H46" i="2"/>
  <c r="I46" i="2" s="1"/>
  <c r="I30" i="2"/>
  <c r="I47" i="2"/>
  <c r="F106" i="2"/>
  <c r="C11" i="1" s="1"/>
  <c r="I29" i="13"/>
  <c r="H34" i="13"/>
  <c r="I34" i="13" s="1"/>
  <c r="H42" i="13"/>
  <c r="I42" i="13" s="1"/>
  <c r="H35" i="13"/>
  <c r="I35" i="13" s="1"/>
  <c r="H43" i="13"/>
  <c r="I43" i="13" s="1"/>
  <c r="F49" i="13"/>
  <c r="H30" i="13"/>
  <c r="I30" i="13" s="1"/>
  <c r="H38" i="13"/>
  <c r="I38" i="13" s="1"/>
  <c r="H46" i="13"/>
  <c r="I46" i="13" s="1"/>
  <c r="H33" i="13"/>
  <c r="I33" i="13" s="1"/>
  <c r="H41" i="13"/>
  <c r="I41" i="13" s="1"/>
  <c r="H34" i="2"/>
  <c r="I34" i="2" s="1"/>
  <c r="H42" i="2"/>
  <c r="I42" i="2" s="1"/>
  <c r="H32" i="2"/>
  <c r="I32" i="2" s="1"/>
  <c r="H40" i="2"/>
  <c r="I40" i="2" s="1"/>
  <c r="H48" i="2"/>
  <c r="I6" i="2"/>
  <c r="D151" i="13"/>
  <c r="F106" i="13"/>
  <c r="D81" i="13"/>
  <c r="D7" i="1" s="1"/>
  <c r="F25" i="13"/>
  <c r="F24" i="13"/>
  <c r="F23" i="13"/>
  <c r="H23" i="13" s="1"/>
  <c r="I23" i="13" s="1"/>
  <c r="F22" i="13"/>
  <c r="H22" i="13" s="1"/>
  <c r="I22" i="13" s="1"/>
  <c r="F21" i="13"/>
  <c r="F20" i="13"/>
  <c r="H20" i="13" s="1"/>
  <c r="I20" i="13" s="1"/>
  <c r="F19" i="13"/>
  <c r="F18" i="13"/>
  <c r="F17" i="13"/>
  <c r="F16" i="13"/>
  <c r="F15" i="13"/>
  <c r="H15" i="13" s="1"/>
  <c r="I15" i="13" s="1"/>
  <c r="F14" i="13"/>
  <c r="H14" i="13" s="1"/>
  <c r="I14" i="13" s="1"/>
  <c r="F13" i="13"/>
  <c r="F12" i="13"/>
  <c r="H12" i="13" s="1"/>
  <c r="F11" i="13"/>
  <c r="F10" i="13"/>
  <c r="H10" i="13" s="1"/>
  <c r="F9" i="13"/>
  <c r="F8" i="13"/>
  <c r="F7" i="13"/>
  <c r="H7" i="13" s="1"/>
  <c r="I7" i="13" s="1"/>
  <c r="H6" i="13"/>
  <c r="I6" i="13" s="1"/>
  <c r="C9" i="1"/>
  <c r="D150" i="2"/>
  <c r="C12" i="1"/>
  <c r="C7" i="1"/>
  <c r="H11" i="2"/>
  <c r="I11" i="2" s="1"/>
  <c r="H12" i="2"/>
  <c r="I12" i="2" s="1"/>
  <c r="H13" i="2"/>
  <c r="I13" i="2" s="1"/>
  <c r="H14" i="2"/>
  <c r="I14" i="2" s="1"/>
  <c r="H21" i="2"/>
  <c r="I21" i="2" s="1"/>
  <c r="H22" i="2"/>
  <c r="I22" i="2" s="1"/>
  <c r="H23" i="2"/>
  <c r="I23" i="2" s="1"/>
  <c r="D14" i="1" l="1"/>
  <c r="E15" i="1"/>
  <c r="D11" i="1"/>
  <c r="H49" i="13"/>
  <c r="H49" i="2"/>
  <c r="I49" i="13"/>
  <c r="D17" i="1" s="1"/>
  <c r="I48" i="2"/>
  <c r="I49" i="2" s="1"/>
  <c r="C17" i="1" s="1"/>
  <c r="C14" i="1"/>
  <c r="H8" i="13"/>
  <c r="I8" i="13" s="1"/>
  <c r="H11" i="13"/>
  <c r="I11" i="13" s="1"/>
  <c r="H16" i="13"/>
  <c r="I16" i="13" s="1"/>
  <c r="H19" i="13"/>
  <c r="I19" i="13" s="1"/>
  <c r="F12" i="1"/>
  <c r="H9" i="13"/>
  <c r="I12" i="13"/>
  <c r="F26" i="13"/>
  <c r="H18" i="13"/>
  <c r="I18" i="13" s="1"/>
  <c r="I10" i="13"/>
  <c r="H13" i="13"/>
  <c r="I13" i="13" s="1"/>
  <c r="H21" i="13"/>
  <c r="I21" i="13" s="1"/>
  <c r="H24" i="13"/>
  <c r="I24" i="13" s="1"/>
  <c r="H17" i="13"/>
  <c r="I17" i="13" s="1"/>
  <c r="H25" i="13"/>
  <c r="I25" i="13" s="1"/>
  <c r="F26" i="2"/>
  <c r="H20" i="2"/>
  <c r="I20" i="2" s="1"/>
  <c r="H19" i="2"/>
  <c r="I19" i="2" s="1"/>
  <c r="H10" i="2"/>
  <c r="I10" i="2" s="1"/>
  <c r="H17" i="2"/>
  <c r="I17" i="2" s="1"/>
  <c r="H9" i="2"/>
  <c r="I9" i="2" s="1"/>
  <c r="H25" i="2"/>
  <c r="I25" i="2" s="1"/>
  <c r="H16" i="2"/>
  <c r="I16" i="2" s="1"/>
  <c r="H8" i="2"/>
  <c r="I8" i="2" s="1"/>
  <c r="H24" i="2"/>
  <c r="I24" i="2" s="1"/>
  <c r="H15" i="2"/>
  <c r="I15" i="2" s="1"/>
  <c r="H7" i="2"/>
  <c r="I7" i="2" s="1"/>
  <c r="H18" i="2"/>
  <c r="I18" i="2" s="1"/>
  <c r="C20" i="1" l="1"/>
  <c r="F17" i="1"/>
  <c r="H26" i="13"/>
  <c r="I9" i="13"/>
  <c r="I26" i="13" s="1"/>
  <c r="I26" i="2"/>
  <c r="H26" i="2"/>
  <c r="D5" i="1" l="1"/>
  <c r="D15" i="1" s="1"/>
  <c r="C5" i="1"/>
  <c r="F6" i="1"/>
  <c r="F7" i="1"/>
  <c r="F8" i="1"/>
  <c r="F9" i="1"/>
  <c r="F11" i="1"/>
  <c r="F13" i="1"/>
  <c r="F14" i="1"/>
  <c r="F5" i="1" l="1"/>
  <c r="C15" i="1"/>
  <c r="C21" i="1" l="1"/>
  <c r="C23" i="1" s="1"/>
  <c r="F15" i="1"/>
  <c r="D20" i="1" l="1"/>
  <c r="D21" i="1" s="1"/>
  <c r="D23" i="1" s="1"/>
  <c r="F18" i="1"/>
  <c r="F20" i="1" s="1"/>
  <c r="E20" i="1" l="1"/>
  <c r="E21" i="1" s="1"/>
  <c r="E23" i="1" s="1"/>
  <c r="F21" i="1"/>
  <c r="F23" i="1" s="1"/>
</calcChain>
</file>

<file path=xl/sharedStrings.xml><?xml version="1.0" encoding="utf-8"?>
<sst xmlns="http://schemas.openxmlformats.org/spreadsheetml/2006/main" count="220" uniqueCount="58">
  <si>
    <t>Temporary Disability Budget</t>
  </si>
  <si>
    <t xml:space="preserve"> Direct Personnel Costs</t>
  </si>
  <si>
    <t>Title</t>
  </si>
  <si>
    <t>Annual Salary</t>
  </si>
  <si>
    <t>Percent of Time on Project</t>
  </si>
  <si>
    <t>Salary Costs</t>
  </si>
  <si>
    <t>Fringe Percentage</t>
  </si>
  <si>
    <t>Fringe Cost</t>
  </si>
  <si>
    <t>Total Cost</t>
  </si>
  <si>
    <t>Cost Explanation</t>
  </si>
  <si>
    <t xml:space="preserve"> Administrative Personnel Costs</t>
  </si>
  <si>
    <t>Subgrantee Contract Costs-For collaboratives only</t>
  </si>
  <si>
    <t>Subgrantee</t>
  </si>
  <si>
    <t>Contract Amount</t>
  </si>
  <si>
    <t>Vendor Contract Costs</t>
  </si>
  <si>
    <t>Other Contracts</t>
  </si>
  <si>
    <t>Total Travel Costs</t>
  </si>
  <si>
    <t>Total Advertisement Costs</t>
  </si>
  <si>
    <t>Total Printing Costs</t>
  </si>
  <si>
    <t>Office Supplies Direct Costs</t>
  </si>
  <si>
    <t>Item</t>
  </si>
  <si>
    <t>Unit Price</t>
  </si>
  <si>
    <t>Number of Units</t>
  </si>
  <si>
    <t>Office Supplies Administrative Costs</t>
  </si>
  <si>
    <t xml:space="preserve"> Technology Costs</t>
  </si>
  <si>
    <t>Total Giftcards  Costs</t>
  </si>
  <si>
    <t>Total Giftcard Costs</t>
  </si>
  <si>
    <t>Other Direct Costs</t>
  </si>
  <si>
    <t>Cost</t>
  </si>
  <si>
    <t>Other Administrative Costs</t>
  </si>
  <si>
    <t>Family Leave Budget</t>
  </si>
  <si>
    <t>Direct Personnel Costs</t>
  </si>
  <si>
    <t>Administrative Personnel Costs</t>
  </si>
  <si>
    <t>Total Advertisement  Costs</t>
  </si>
  <si>
    <t>Technology Costs</t>
  </si>
  <si>
    <t>Earned Sick Leave Budget</t>
  </si>
  <si>
    <t>*This table will autopopulate based on other sheets. You DO NOT NEED TO EDIT this table.</t>
  </si>
  <si>
    <t>Budget Categories</t>
  </si>
  <si>
    <t>Temporary Disability Insurance</t>
  </si>
  <si>
    <t>Family Leave Insurance</t>
  </si>
  <si>
    <t>Earned Sick Leave</t>
  </si>
  <si>
    <t>Total</t>
  </si>
  <si>
    <t>Direct Costs</t>
  </si>
  <si>
    <t>Personnel Costs</t>
  </si>
  <si>
    <t>Subgrantee Contract Cost</t>
  </si>
  <si>
    <t>Vendor Contract Cost</t>
  </si>
  <si>
    <t>Travel Costs</t>
  </si>
  <si>
    <t>Advertisement Costs</t>
  </si>
  <si>
    <t>Printing Costs</t>
  </si>
  <si>
    <t>Office Supplies</t>
  </si>
  <si>
    <t>Technology</t>
  </si>
  <si>
    <t>Giftcards</t>
  </si>
  <si>
    <t>Other Costs</t>
  </si>
  <si>
    <t>Total Direct Costs</t>
  </si>
  <si>
    <t>Administrative Costs</t>
  </si>
  <si>
    <t>Total Administrative Costs</t>
  </si>
  <si>
    <t>Total Costs</t>
  </si>
  <si>
    <t>Administrative to Total Cost Ratio (Can not exceed 10% for each funding source)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</si>
</sst>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2" borderId="3" xfId="3" applyFont="1" applyBorder="1" applyAlignment="1">
      <alignment wrapText="1"/>
    </xf>
    <xf numFmtId="0" fontId="3" fillId="0" borderId="0" xfId="0" applyFont="1" applyBorder="1"/>
    <xf numFmtId="44" fontId="0" fillId="0" borderId="0" xfId="1" applyFont="1" applyBorder="1"/>
    <xf numFmtId="44" fontId="0" fillId="0" borderId="0" xfId="1" applyFont="1" applyBorder="1" applyAlignment="1">
      <alignment wrapText="1"/>
    </xf>
    <xf numFmtId="0" fontId="0" fillId="0" borderId="4" xfId="0" applyBorder="1"/>
    <xf numFmtId="44" fontId="0" fillId="0" borderId="4" xfId="1" applyFont="1" applyBorder="1"/>
    <xf numFmtId="44" fontId="0" fillId="6" borderId="4" xfId="1" applyFont="1" applyFill="1" applyBorder="1"/>
    <xf numFmtId="164" fontId="3" fillId="0" borderId="0" xfId="1" applyNumberFormat="1" applyFont="1" applyFill="1"/>
    <xf numFmtId="44" fontId="0" fillId="0" borderId="0" xfId="1" applyNumberFormat="1" applyFont="1" applyFill="1" applyAlignment="1">
      <alignment wrapText="1"/>
    </xf>
    <xf numFmtId="0" fontId="0" fillId="0" borderId="0" xfId="0" applyFill="1"/>
    <xf numFmtId="0" fontId="3" fillId="0" borderId="0" xfId="3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2" borderId="5" xfId="3" applyFont="1" applyBorder="1" applyAlignment="1">
      <alignment horizontal="center" wrapText="1"/>
    </xf>
    <xf numFmtId="9" fontId="0" fillId="0" borderId="0" xfId="2" applyFont="1" applyBorder="1"/>
    <xf numFmtId="0" fontId="0" fillId="0" borderId="0" xfId="0" applyBorder="1"/>
    <xf numFmtId="44" fontId="0" fillId="0" borderId="0" xfId="1" applyNumberFormat="1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10" xfId="0" applyFont="1" applyBorder="1"/>
    <xf numFmtId="44" fontId="0" fillId="0" borderId="11" xfId="1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2" fillId="4" borderId="6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44" fontId="0" fillId="6" borderId="0" xfId="1" applyFont="1" applyFill="1" applyBorder="1"/>
    <xf numFmtId="44" fontId="0" fillId="0" borderId="0" xfId="1" applyNumberFormat="1" applyFont="1" applyBorder="1" applyAlignment="1">
      <alignment wrapText="1"/>
    </xf>
    <xf numFmtId="0" fontId="3" fillId="2" borderId="5" xfId="3" applyFont="1" applyBorder="1"/>
    <xf numFmtId="0" fontId="3" fillId="2" borderId="5" xfId="3" applyFont="1" applyBorder="1" applyAlignment="1">
      <alignment wrapText="1"/>
    </xf>
    <xf numFmtId="164" fontId="3" fillId="7" borderId="12" xfId="1" applyNumberFormat="1" applyFont="1" applyFill="1" applyBorder="1"/>
    <xf numFmtId="44" fontId="0" fillId="5" borderId="13" xfId="1" applyNumberFormat="1" applyFont="1" applyFill="1" applyBorder="1" applyAlignment="1">
      <alignment wrapText="1"/>
    </xf>
    <xf numFmtId="44" fontId="0" fillId="0" borderId="0" xfId="0" applyNumberFormat="1" applyFont="1" applyFill="1" applyBorder="1"/>
    <xf numFmtId="44" fontId="0" fillId="6" borderId="0" xfId="0" applyNumberFormat="1" applyFont="1" applyFill="1" applyBorder="1"/>
    <xf numFmtId="44" fontId="0" fillId="0" borderId="0" xfId="0" applyNumberFormat="1" applyFont="1" applyBorder="1" applyAlignment="1">
      <alignment wrapText="1"/>
    </xf>
    <xf numFmtId="44" fontId="3" fillId="7" borderId="12" xfId="1" applyFont="1" applyFill="1" applyBorder="1"/>
    <xf numFmtId="44" fontId="0" fillId="0" borderId="15" xfId="1" applyFont="1" applyBorder="1"/>
    <xf numFmtId="44" fontId="0" fillId="0" borderId="8" xfId="1" applyFont="1" applyBorder="1"/>
    <xf numFmtId="44" fontId="0" fillId="0" borderId="9" xfId="1" applyFont="1" applyBorder="1" applyAlignment="1">
      <alignment wrapText="1"/>
    </xf>
    <xf numFmtId="44" fontId="0" fillId="0" borderId="10" xfId="1" applyFont="1" applyBorder="1"/>
    <xf numFmtId="44" fontId="0" fillId="0" borderId="4" xfId="0" applyNumberFormat="1" applyFont="1" applyFill="1" applyBorder="1"/>
    <xf numFmtId="44" fontId="0" fillId="6" borderId="4" xfId="0" applyNumberFormat="1" applyFont="1" applyFill="1" applyBorder="1"/>
    <xf numFmtId="44" fontId="0" fillId="0" borderId="13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10" fontId="0" fillId="0" borderId="0" xfId="1" applyNumberFormat="1" applyFont="1" applyBorder="1"/>
    <xf numFmtId="2" fontId="0" fillId="0" borderId="8" xfId="1" applyNumberFormat="1" applyFont="1" applyBorder="1"/>
    <xf numFmtId="2" fontId="0" fillId="0" borderId="0" xfId="1" applyNumberFormat="1" applyFont="1" applyBorder="1"/>
    <xf numFmtId="9" fontId="0" fillId="0" borderId="0" xfId="1" applyNumberFormat="1" applyFont="1" applyBorder="1"/>
    <xf numFmtId="44" fontId="0" fillId="0" borderId="0" xfId="1" applyFont="1" applyFill="1" applyBorder="1"/>
    <xf numFmtId="0" fontId="3" fillId="0" borderId="5" xfId="0" applyFont="1" applyBorder="1" applyAlignment="1">
      <alignment wrapText="1"/>
    </xf>
    <xf numFmtId="9" fontId="0" fillId="0" borderId="3" xfId="2" applyFont="1" applyBorder="1" applyAlignment="1">
      <alignment wrapText="1"/>
    </xf>
    <xf numFmtId="44" fontId="3" fillId="0" borderId="0" xfId="1" applyNumberFormat="1" applyFont="1" applyBorder="1" applyAlignment="1">
      <alignment wrapText="1"/>
    </xf>
    <xf numFmtId="0" fontId="3" fillId="0" borderId="0" xfId="0" applyFont="1" applyBorder="1" applyAlignment="1">
      <alignment horizontal="left" indent="3"/>
    </xf>
    <xf numFmtId="44" fontId="0" fillId="0" borderId="16" xfId="1" applyFont="1" applyBorder="1"/>
    <xf numFmtId="2" fontId="0" fillId="0" borderId="16" xfId="1" applyNumberFormat="1" applyFont="1" applyBorder="1"/>
    <xf numFmtId="9" fontId="0" fillId="0" borderId="0" xfId="0" applyNumberFormat="1" applyBorder="1"/>
    <xf numFmtId="44" fontId="0" fillId="0" borderId="8" xfId="1" applyFont="1" applyBorder="1" applyAlignment="1">
      <alignment wrapText="1"/>
    </xf>
    <xf numFmtId="44" fontId="0" fillId="0" borderId="16" xfId="1" applyFont="1" applyBorder="1" applyAlignment="1">
      <alignment wrapText="1"/>
    </xf>
    <xf numFmtId="44" fontId="0" fillId="6" borderId="0" xfId="1" applyNumberFormat="1" applyFont="1" applyFill="1" applyBorder="1"/>
    <xf numFmtId="0" fontId="0" fillId="0" borderId="0" xfId="0" applyFill="1" applyBorder="1"/>
    <xf numFmtId="0" fontId="3" fillId="0" borderId="0" xfId="3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/>
    <xf numFmtId="44" fontId="0" fillId="0" borderId="0" xfId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3" fillId="0" borderId="0" xfId="1" applyNumberFormat="1" applyFont="1" applyFill="1" applyBorder="1"/>
    <xf numFmtId="44" fontId="0" fillId="0" borderId="0" xfId="1" applyNumberFormat="1" applyFont="1" applyFill="1" applyBorder="1" applyAlignment="1">
      <alignment wrapText="1"/>
    </xf>
    <xf numFmtId="2" fontId="0" fillId="0" borderId="0" xfId="1" applyNumberFormat="1" applyFont="1" applyFill="1" applyBorder="1"/>
    <xf numFmtId="44" fontId="0" fillId="0" borderId="0" xfId="1" applyNumberFormat="1" applyFont="1" applyFill="1" applyBorder="1"/>
    <xf numFmtId="44" fontId="3" fillId="0" borderId="0" xfId="1" applyFont="1" applyFill="1" applyBorder="1"/>
    <xf numFmtId="44" fontId="0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/>
    <xf numFmtId="0" fontId="6" fillId="0" borderId="0" xfId="3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6" fillId="0" borderId="0" xfId="1" applyNumberFormat="1" applyFont="1" applyFill="1" applyBorder="1"/>
    <xf numFmtId="44" fontId="5" fillId="0" borderId="0" xfId="1" applyNumberFormat="1" applyFont="1" applyFill="1" applyBorder="1" applyAlignment="1">
      <alignment wrapText="1"/>
    </xf>
    <xf numFmtId="0" fontId="3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7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te" xfId="3" builtinId="10"/>
    <cellStyle name="Percent" xfId="2" builtinId="5"/>
  </cellStyles>
  <dxfs count="204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medium">
          <color indexed="64"/>
        </bottom>
      </border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>
        <left/>
        <right/>
        <top/>
        <bottom style="medium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medium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medium">
          <color indexed="64"/>
        </bottom>
      </border>
    </dxf>
    <dxf>
      <border diagonalUp="0" diagonalDown="0">
        <left style="medium">
          <color indexed="64"/>
        </left>
        <right/>
        <top/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>
        <left/>
        <right/>
        <top/>
        <bottom style="medium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medium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medium">
          <color indexed="64"/>
        </bottom>
      </border>
    </dxf>
    <dxf>
      <border diagonalUp="0" diagonalDown="0">
        <left style="medium">
          <color indexed="64"/>
        </left>
        <right/>
        <top/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9C0736-86FA-4EE1-BDB6-3384BDA89D35}" name="Table1" displayName="Table1" ref="C5:J25" totalsRowShown="0" headerRowDxfId="203">
  <autoFilter ref="C5:J25" xr:uid="{3586BD7D-1D4C-4AF5-AD7C-122D15C3D356}"/>
  <tableColumns count="8">
    <tableColumn id="1" xr3:uid="{DCA04200-002F-420A-A495-4CF138766EEE}" name="Title" dataDxfId="202"/>
    <tableColumn id="2" xr3:uid="{1B0DA62F-5E25-4CD6-AA8F-1B71AC97272A}" name="Annual Salary" dataCellStyle="Currency"/>
    <tableColumn id="3" xr3:uid="{678CDFD9-7641-48FD-B594-1A28DA895EB0}" name="Percent of Time on Project"/>
    <tableColumn id="8" xr3:uid="{2C6FDFEE-9FD1-4795-9448-F5569541FBE4}" name="Salary Costs" dataDxfId="201">
      <calculatedColumnFormula>Table1[[#This Row],[Annual Salary]]*Table1[[#This Row],[Percent of Time on Project]]</calculatedColumnFormula>
    </tableColumn>
    <tableColumn id="5" xr3:uid="{3AA98C86-BE0D-43AB-AF7A-460ED76A18D5}" name="Fringe Percentage" dataCellStyle="Percent"/>
    <tableColumn id="6" xr3:uid="{756FBB14-9F76-4629-8EA1-84C58079055F}" name="Fringe Cost" dataCellStyle="Currency">
      <calculatedColumnFormula>Table1[[#This Row],[Salary Costs]]*Table1[[#This Row],[Fringe Percentage]]</calculatedColumnFormula>
    </tableColumn>
    <tableColumn id="7" xr3:uid="{9702B942-5630-4F3C-9972-D5F3AB6F4840}" name="Total Cost" dataCellStyle="Currency">
      <calculatedColumnFormula>#REF!+Table1[[#This Row],[Fringe Cost]]</calculatedColumnFormula>
    </tableColumn>
    <tableColumn id="11" xr3:uid="{291EF90F-29C8-4AAD-831F-F704F3F7B1B7}" name="Cost Explanation" dataDxfId="200" dataCellStyle="Currency"/>
  </tableColumns>
  <tableStyleInfo name="TableStyleMedium2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C389CDE-4EB0-49A6-8841-B703F8884A59}" name="Table122" displayName="Table122" ref="C5:J25" totalsRowShown="0" headerRowDxfId="137">
  <autoFilter ref="C5:J25" xr:uid="{3586BD7D-1D4C-4AF5-AD7C-122D15C3D356}"/>
  <tableColumns count="8">
    <tableColumn id="1" xr3:uid="{5A7FC490-8ABD-4DE9-BFCF-AE74457D5331}" name="Title" dataDxfId="136"/>
    <tableColumn id="2" xr3:uid="{69DAF4EC-66E8-4B37-9051-DCCA998CD36E}" name="Annual Salary" dataCellStyle="Currency"/>
    <tableColumn id="3" xr3:uid="{C0AD486F-C27E-40BA-AEC7-789993C66077}" name="Percent of Time on Project"/>
    <tableColumn id="8" xr3:uid="{271427D8-836D-41E7-9647-998BDAEAD30D}" name="Salary Costs" dataDxfId="135">
      <calculatedColumnFormula>Table122[[#This Row],[Annual Salary]]*Table122[[#This Row],[Percent of Time on Project]]</calculatedColumnFormula>
    </tableColumn>
    <tableColumn id="5" xr3:uid="{2D6676FA-9AB7-4C6D-86B1-FE19E224B1C6}" name="Fringe Percentage" dataCellStyle="Percent"/>
    <tableColumn id="6" xr3:uid="{01CE7028-8F0B-49A4-A2A9-BF556ABFB66A}" name="Fringe Cost" dataCellStyle="Currency">
      <calculatedColumnFormula>Table122[[#This Row],[Salary Costs]]*Table122[[#This Row],[Fringe Percentage]]</calculatedColumnFormula>
    </tableColumn>
    <tableColumn id="7" xr3:uid="{2059C763-789E-4FE0-A20D-9BF99EFF409D}" name="Total Cost" dataCellStyle="Currency">
      <calculatedColumnFormula>#REF!+Table122[[#This Row],[Fringe Cost]]</calculatedColumnFormula>
    </tableColumn>
    <tableColumn id="11" xr3:uid="{7B84797C-FD22-4819-B198-B94C5A8942CF}" name="Cost Explanation" dataDxfId="134" dataCellStyle="Currency"/>
  </tableColumns>
  <tableStyleInfo name="TableStyleMedium2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31DBDD8-CFD6-43F4-98B0-34FA452B6859}" name="Table181012161724" displayName="Table181012161724" ref="C67:E81" totalsRowCount="1" headerRowDxfId="133" tableBorderDxfId="132">
  <autoFilter ref="C67:E80" xr:uid="{D3F72563-AC61-49BC-AF0D-1B831E9A6686}"/>
  <tableColumns count="3">
    <tableColumn id="1" xr3:uid="{670EB9E7-8E25-48EC-A9E3-60DBF1977213}" name="Other Contracts" dataDxfId="130" totalsRowDxfId="131"/>
    <tableColumn id="2" xr3:uid="{3D5CB647-0031-4AE2-9D30-B7F495D3830A}" name="Contract Amount" totalsRowFunction="custom" totalsRowDxfId="129" dataCellStyle="Currency" totalsRowCellStyle="Currency">
      <totalsRowFormula>SUM(Table181012161724[Contract Amount])</totalsRowFormula>
    </tableColumn>
    <tableColumn id="11" xr3:uid="{2B84E319-5EBD-497D-94DA-1FC1F4C7642E}" name="Cost Explanation" dataDxfId="127" totalsRowDxfId="128" dataCellStyle="Currency" totalsRowCellStyle="Currency"/>
  </tableColumns>
  <tableStyleInfo name="TableStyleMedium2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5431EC6-FBAE-4E70-8BA7-05753EF41124}" name="Table18101216171825" displayName="Table18101216171825" ref="C92:G106" totalsRowCount="1" headerRowDxfId="126" tableBorderDxfId="125">
  <autoFilter ref="C92:G105" xr:uid="{30D15B69-C89E-45A8-A713-1228BCF84C48}"/>
  <tableColumns count="5">
    <tableColumn id="14" xr3:uid="{0D3073C2-065D-4AD1-81B3-258F00D57C90}" name="Item" totalsRowDxfId="124" dataCellStyle="Currency"/>
    <tableColumn id="2" xr3:uid="{4DDF127C-5B28-42FC-8B95-7A93E506B405}" name="Unit Price" totalsRowDxfId="123" dataCellStyle="Currency"/>
    <tableColumn id="12" xr3:uid="{7344F550-BC4D-4A9C-A964-141751F3A901}" name="Number of Units" dataDxfId="121" totalsRowDxfId="122" dataCellStyle="Currency"/>
    <tableColumn id="13" xr3:uid="{CECE5833-5CC6-4F29-9B40-09BB6B8126AC}" name="Total Cost" totalsRowFunction="custom" dataDxfId="119" totalsRowDxfId="120" dataCellStyle="Currency">
      <calculatedColumnFormula>Table18101216171825[[#This Row],[Unit Price]]*Table18101216171825[[#This Row],[Number of Units]]</calculatedColumnFormula>
      <totalsRowFormula>SUM(Table18101216171825[Total Cost])</totalsRowFormula>
    </tableColumn>
    <tableColumn id="11" xr3:uid="{B56F7818-3BEC-4344-878F-C63F8675BF44}" name="Cost Explanation" dataDxfId="117" totalsRowDxfId="118" dataCellStyle="Currency"/>
  </tableColumns>
  <tableStyleInfo name="TableStyleMedium2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EA76DDE-E5E2-4342-86C4-96071BD9BBB0}" name="Table18101216172127" displayName="Table18101216172127" ref="C137:E151" totalsRowCount="1" headerRowDxfId="116" tableBorderDxfId="115">
  <autoFilter ref="C137:E150" xr:uid="{99E7A7FF-241E-40C5-B865-32FB7A451333}"/>
  <tableColumns count="3">
    <tableColumn id="1" xr3:uid="{913E6F2C-5F1B-4932-9621-DF0F3A21D203}" name="Item" dataDxfId="113" totalsRowDxfId="114"/>
    <tableColumn id="2" xr3:uid="{17B6018E-8BFC-4F73-A616-11903FABD563}" name="Cost" totalsRowFunction="custom" totalsRowDxfId="112" dataCellStyle="Currency" totalsRowCellStyle="Currency">
      <totalsRowFormula>SUM(Table18101216172127[Cost])</totalsRowFormula>
    </tableColumn>
    <tableColumn id="11" xr3:uid="{4911D1EE-38A3-4F14-B2A1-80364FD3E8E2}" name="Cost Explanation" dataDxfId="110" totalsRowDxfId="111" dataCellStyle="Currency" totalsRowCellStyle="Currency"/>
  </tableColumns>
  <tableStyleInfo name="TableStyleMedium2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1E8342F-940F-4787-A050-AE90D972E9C2}" name="Table181523" displayName="Table181523" ref="C51:E65" totalsRowCount="1" headerRowDxfId="109" tableBorderDxfId="108">
  <autoFilter ref="C51:E64" xr:uid="{F03DB0EE-E9FE-4DB1-926E-8B22F0630808}"/>
  <tableColumns count="3">
    <tableColumn id="1" xr3:uid="{DB4097D2-2726-4736-B0CD-2DA1A2F78EBA}" name="Subgrantee" dataDxfId="106" totalsRowDxfId="107"/>
    <tableColumn id="2" xr3:uid="{86931D09-7C5C-4BAD-A4CF-BD4496C3224D}" name="Contract Amount" totalsRowFunction="custom" totalsRowDxfId="105" dataCellStyle="Currency" totalsRowCellStyle="Currency">
      <totalsRowFormula>SUM(Table181523[Contract Amount])</totalsRowFormula>
    </tableColumn>
    <tableColumn id="11" xr3:uid="{90586826-28B9-4F2D-B897-086D125E81B0}" name="Cost Explanation" dataDxfId="103" totalsRowDxfId="104" dataCellStyle="Currency" totalsRowCellStyle="Currency"/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CFF253-90B6-49FB-95BF-157D00418E33}" name="Table1226" displayName="Table1226" ref="C28:J48" totalsRowShown="0" headerRowDxfId="102">
  <autoFilter ref="C28:J48" xr:uid="{ACCFF253-90B6-49FB-95BF-157D00418E33}"/>
  <tableColumns count="8">
    <tableColumn id="1" xr3:uid="{0A4A9E12-1B8B-4734-B80E-797702FD4264}" name="Title" dataDxfId="101"/>
    <tableColumn id="2" xr3:uid="{53DD4882-9A7D-4D9C-A160-216A4C77C856}" name="Annual Salary" dataCellStyle="Currency"/>
    <tableColumn id="3" xr3:uid="{4C8A79EA-AAC8-4963-A1BB-C0C5A34C25EC}" name="Percent of Time on Project"/>
    <tableColumn id="8" xr3:uid="{26154F5D-ABB9-480F-B04A-15D248E52741}" name="Salary Costs" dataDxfId="100">
      <calculatedColumnFormula>Table1226[[#This Row],[Annual Salary]]*Table1226[[#This Row],[Percent of Time on Project]]</calculatedColumnFormula>
    </tableColumn>
    <tableColumn id="5" xr3:uid="{4ED3495D-2BAC-4BDD-9C86-7C863CE523D7}" name="Fringe Percentage" dataCellStyle="Percent"/>
    <tableColumn id="6" xr3:uid="{4A8C64FF-543E-4E36-A3B2-A200AFBEC05D}" name="Fringe Cost" dataCellStyle="Currency">
      <calculatedColumnFormula>Table1226[[#This Row],[Salary Costs]]*Table1226[[#This Row],[Fringe Percentage]]</calculatedColumnFormula>
    </tableColumn>
    <tableColumn id="7" xr3:uid="{32C5902A-A0FB-4272-BB05-6447039DCEFA}" name="Total Cost" dataCellStyle="Currency">
      <calculatedColumnFormula>Table1226[[#This Row],[Salary Costs]]+Table1226[[#This Row],[Fringe Cost]]</calculatedColumnFormula>
    </tableColumn>
    <tableColumn id="11" xr3:uid="{F318B7DD-6BDE-4BE2-AA67-CB818281F25B}" name="Cost Explanation" dataDxfId="99" dataCellStyle="Currency"/>
  </tableColumns>
  <tableStyleInfo name="TableStyleMedium2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2E74605-372F-4EA2-9BD2-420B62C08FE1}" name="Table1810121617212738" displayName="Table1810121617212738" ref="H137:J151" totalsRowCount="1" headerRowDxfId="98" tableBorderDxfId="97">
  <autoFilter ref="H137:J150" xr:uid="{95AF689A-B13A-4481-BCC9-AF64D024CC5A}"/>
  <tableColumns count="3">
    <tableColumn id="1" xr3:uid="{BB05D22E-6CFF-461E-9EF7-EC02C03DE24B}" name="Item" dataDxfId="95" totalsRowDxfId="96"/>
    <tableColumn id="2" xr3:uid="{1D5270B1-CD04-462B-A940-2C1FEE296BF7}" name="Cost" totalsRowFunction="custom" totalsRowDxfId="94" dataCellStyle="Currency" totalsRowCellStyle="Currency">
      <totalsRowFormula>SUM(Table1810121617212738[Cost])</totalsRowFormula>
    </tableColumn>
    <tableColumn id="11" xr3:uid="{4B27D5B2-11F1-4921-861C-27F62FD00B83}" name="Cost Explanation" dataDxfId="92" totalsRowDxfId="93" dataCellStyle="Currency" totalsRowCellStyle="Currency"/>
  </tableColumns>
  <tableStyleInfo name="TableStyleMedium2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B0E8DF3-7D92-434D-A9E5-BD420A3BDF0F}" name="Table1810121617181926" displayName="Table1810121617181926" ref="C124:G131" totalsRowCount="1" headerRowDxfId="91" tableBorderDxfId="90">
  <autoFilter ref="C124:G130" xr:uid="{32288341-BF77-473A-B08B-99CD52DEC9B0}"/>
  <tableColumns count="5">
    <tableColumn id="14" xr3:uid="{6DBFE06B-4BC8-4C05-B6DD-8A95771A5C98}" name="Item" totalsRowDxfId="89" dataCellStyle="Currency"/>
    <tableColumn id="2" xr3:uid="{E5B5CE9C-689E-423F-98AF-8172475640AE}" name="Unit Price" totalsRowDxfId="88" dataCellStyle="Currency"/>
    <tableColumn id="12" xr3:uid="{DCE9D273-6B74-4C10-AA26-2EECCFA592D9}" name="Number of Units" dataDxfId="86" totalsRowDxfId="87" dataCellStyle="Currency"/>
    <tableColumn id="13" xr3:uid="{893A51FD-DBE6-4F82-AA6E-2601C6BD5343}" name="Total Cost" totalsRowFunction="custom" dataDxfId="84" totalsRowDxfId="85" dataCellStyle="Currency">
      <calculatedColumnFormula>Table1810121617181926[[#This Row],[Unit Price]]*Table1810121617181926[[#This Row],[Number of Units]]</calculatedColumnFormula>
      <totalsRowFormula>SUM(Table1810121617181926[Total Cost])</totalsRowFormula>
    </tableColumn>
    <tableColumn id="11" xr3:uid="{B621B5AE-3F04-4E1E-AE75-4F669129EEF6}" name="Cost Explanation" dataDxfId="82" totalsRowDxfId="83" dataCellStyle="Currency"/>
  </tableColumns>
  <tableStyleInfo name="TableStyleMedium2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57DE93-EEAE-4D29-B148-DB92475F1041}" name="Table181012161718258" displayName="Table181012161718258" ref="C108:G122" totalsRowCount="1" headerRowDxfId="81" tableBorderDxfId="80">
  <autoFilter ref="C108:G121" xr:uid="{101A5E8F-1EA4-4F69-871A-92C627B93686}"/>
  <tableColumns count="5">
    <tableColumn id="14" xr3:uid="{5B484ED9-684C-4408-B10F-FB96FAF19BA6}" name="Item" totalsRowDxfId="79" dataCellStyle="Currency"/>
    <tableColumn id="2" xr3:uid="{BAD9F3A6-A42C-48C0-81E8-C1CCDDC6BA4C}" name="Unit Price" totalsRowDxfId="78" dataCellStyle="Currency"/>
    <tableColumn id="12" xr3:uid="{46751425-8B56-46C3-89AE-CE193AC0522C}" name="Number of Units" dataDxfId="76" totalsRowDxfId="77" dataCellStyle="Currency"/>
    <tableColumn id="13" xr3:uid="{63ECA9DD-00EE-42E2-B2D9-0CD69270BFCD}" name="Total Cost" totalsRowFunction="custom" dataDxfId="74" totalsRowDxfId="75" dataCellStyle="Currency">
      <calculatedColumnFormula>Table181012161718258[[#This Row],[Unit Price]]*Table181012161718258[[#This Row],[Number of Units]]</calculatedColumnFormula>
      <totalsRowFormula>SUM(Table181012161718258[Total Cost])</totalsRowFormula>
    </tableColumn>
    <tableColumn id="11" xr3:uid="{A55305BD-3D53-4EC8-956F-4CF404A5CE39}" name="Cost Explanation" dataDxfId="72" totalsRowDxfId="73" dataCellStyle="Currency"/>
  </tableColumns>
  <tableStyleInfo name="TableStyleMedium2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B5CC961-DE39-4195-8424-F95D28FBA61D}" name="Table12239" displayName="Table12239" ref="C5:J25" totalsRowShown="0" headerRowDxfId="71">
  <autoFilter ref="C5:J25" xr:uid="{3586BD7D-1D4C-4AF5-AD7C-122D15C3D356}"/>
  <tableColumns count="8">
    <tableColumn id="1" xr3:uid="{1C9716AB-726E-418C-B52F-17A6F383CD02}" name="Title" dataDxfId="70"/>
    <tableColumn id="2" xr3:uid="{54F009AA-6E87-414C-9205-D651AE26A92C}" name="Annual Salary" dataCellStyle="Currency"/>
    <tableColumn id="3" xr3:uid="{6155DDAA-5F4A-41D7-BF35-F05BFE74689E}" name="Percent of Time on Project"/>
    <tableColumn id="8" xr3:uid="{0FE601DD-350D-4B26-9805-32C0D5467E4E}" name="Salary Costs" dataDxfId="69">
      <calculatedColumnFormula>Table12239[[#This Row],[Annual Salary]]*Table12239[[#This Row],[Percent of Time on Project]]</calculatedColumnFormula>
    </tableColumn>
    <tableColumn id="5" xr3:uid="{903B382A-1900-4135-88B2-F950C8C4D8AE}" name="Fringe Percentage" dataCellStyle="Percent"/>
    <tableColumn id="6" xr3:uid="{5426AA25-5CA8-41D3-B9B3-F13DE3A41402}" name="Fringe Cost" dataCellStyle="Currency">
      <calculatedColumnFormula>Table12239[[#This Row],[Salary Costs]]*Table12239[[#This Row],[Fringe Percentage]]</calculatedColumnFormula>
    </tableColumn>
    <tableColumn id="7" xr3:uid="{5C8656FC-85C0-4DE0-8CD1-D86E40F8F8F7}" name="Total Cost" dataCellStyle="Currency">
      <calculatedColumnFormula>Table12239[[#This Row],[Salary Costs]]+Table12239[[#This Row],[Fringe Cost]]</calculatedColumnFormula>
    </tableColumn>
    <tableColumn id="11" xr3:uid="{2EE7F3F8-9590-4BFF-8C74-50D4DCCB6B07}" name="Cost Explanation" dataDxfId="68" dataCellStyle="Currency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A3AC044-8D15-4BB9-B447-350C23CB45BB}" name="Table181012161718" displayName="Table181012161718" ref="C92:G106" totalsRowCount="1" headerRowDxfId="199" tableBorderDxfId="198">
  <autoFilter ref="C92:G105" xr:uid="{30D15B69-C89E-45A8-A713-1228BCF84C48}"/>
  <tableColumns count="5">
    <tableColumn id="14" xr3:uid="{47395C1B-ADED-41FA-B922-6A639B7D2CF8}" name="Item" totalsRowDxfId="197" dataCellStyle="Currency"/>
    <tableColumn id="2" xr3:uid="{0EF69FB8-35BA-4419-B7B2-462A68555BFB}" name="Unit Price" totalsRowDxfId="196" dataCellStyle="Currency"/>
    <tableColumn id="12" xr3:uid="{0A7FE658-06EF-4E78-BE2F-C5FC17A84725}" name="Number of Units" dataDxfId="194" totalsRowDxfId="195" dataCellStyle="Currency"/>
    <tableColumn id="13" xr3:uid="{617298D6-1A63-4D39-B387-244DD84ABBBE}" name="Total Cost" totalsRowFunction="custom" dataDxfId="192" totalsRowDxfId="193" dataCellStyle="Currency">
      <calculatedColumnFormula>Table181012161718[[#This Row],[Unit Price]]*Table181012161718[[#This Row],[Number of Units]]</calculatedColumnFormula>
      <totalsRowFormula>SUM(Table181012161718[Total Cost])</totalsRowFormula>
    </tableColumn>
    <tableColumn id="11" xr3:uid="{0757C73E-D95E-4EE0-9A30-169ED088CD1A}" name="Cost Explanation" dataDxfId="190" totalsRowDxfId="191" dataCellStyle="Currency"/>
  </tableColumns>
  <tableStyleInfo name="TableStyleMedium2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1EED958-FBC7-4EA0-91F0-C4330DAE0D48}" name="Table18101216172440" displayName="Table18101216172440" ref="C67:E81" totalsRowCount="1" headerRowDxfId="67" tableBorderDxfId="66">
  <autoFilter ref="C67:E80" xr:uid="{D3F72563-AC61-49BC-AF0D-1B831E9A6686}"/>
  <tableColumns count="3">
    <tableColumn id="1" xr3:uid="{63B50C84-83B0-4159-BE08-A6F21777A2FF}" name="Other Contracts" dataDxfId="64" totalsRowDxfId="65"/>
    <tableColumn id="2" xr3:uid="{93B5EEC8-9905-449A-8325-3D84D8135B34}" name="Contract Amount" totalsRowFunction="custom" totalsRowDxfId="63" dataCellStyle="Currency" totalsRowCellStyle="Currency">
      <totalsRowFormula>SUM(Table18101216172440[Contract Amount])</totalsRowFormula>
    </tableColumn>
    <tableColumn id="11" xr3:uid="{D8FDEB13-47BE-4095-88B4-4CEFCE10341B}" name="Cost Explanation" dataDxfId="61" totalsRowDxfId="62" dataCellStyle="Currency" totalsRowCellStyle="Currency"/>
  </tableColumns>
  <tableStyleInfo name="TableStyleMedium2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C577B68-A355-4ED0-A091-DA3175311E8F}" name="Table1810121617182541" displayName="Table1810121617182541" ref="C92:G106" totalsRowCount="1" headerRowDxfId="60">
  <autoFilter ref="C92:G105" xr:uid="{30D15B69-C89E-45A8-A713-1228BCF84C48}"/>
  <tableColumns count="5">
    <tableColumn id="14" xr3:uid="{D4198FE3-58AE-4826-99DA-ED9F38486BA6}" name="Item" dataDxfId="58" totalsRowDxfId="59" dataCellStyle="Currency"/>
    <tableColumn id="2" xr3:uid="{EF379B86-2237-4399-9179-16DAA2472DBC}" name="Unit Price" totalsRowDxfId="57" dataCellStyle="Currency"/>
    <tableColumn id="12" xr3:uid="{0893A209-3C27-4454-B71D-B5993B4F9447}" name="Number of Units" dataDxfId="55" totalsRowDxfId="56" dataCellStyle="Currency"/>
    <tableColumn id="13" xr3:uid="{F120E83F-F80E-420A-9083-40D892F9B6F4}" name="Total Cost" totalsRowFunction="custom" dataDxfId="53" totalsRowDxfId="54" dataCellStyle="Currency">
      <calculatedColumnFormula>Table1810121617182541[[#This Row],[Unit Price]]*Table1810121617182541[[#This Row],[Number of Units]]</calculatedColumnFormula>
      <totalsRowFormula>SUM(Table1810121617182541[Total Cost])</totalsRowFormula>
    </tableColumn>
    <tableColumn id="11" xr3:uid="{6F4A5704-E2E4-4AEA-AD76-3E48184C43B2}" name="Cost Explanation" dataDxfId="51" totalsRowDxfId="52" dataCellStyle="Currency"/>
  </tableColumns>
  <tableStyleInfo name="TableStyleMedium2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5D243EF-E7B2-4866-ACD8-9865A3738023}" name="Table1810121617212742" displayName="Table1810121617212742" ref="C136:E150" totalsRowCount="1" headerRowDxfId="50" tableBorderDxfId="49">
  <autoFilter ref="C136:E149" xr:uid="{99E7A7FF-241E-40C5-B865-32FB7A451333}"/>
  <tableColumns count="3">
    <tableColumn id="1" xr3:uid="{5B6FE298-D221-4C37-A51B-9161ADE01CEB}" name="Item" dataDxfId="47" totalsRowDxfId="48"/>
    <tableColumn id="2" xr3:uid="{A501F26C-B58C-45CA-9395-12CFFA621284}" name="Cost" totalsRowFunction="custom" totalsRowDxfId="46" dataCellStyle="Currency" totalsRowCellStyle="Currency">
      <totalsRowFormula>SUM(Table1810121617212742[Cost])</totalsRowFormula>
    </tableColumn>
    <tableColumn id="11" xr3:uid="{7F4ECC24-E062-461E-80CB-3D8DF6FF6098}" name="Cost Explanation" dataDxfId="44" totalsRowDxfId="45" dataCellStyle="Currency" totalsRowCellStyle="Currency"/>
  </tableColumns>
  <tableStyleInfo name="TableStyleMedium2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1DBB560-16C9-49D9-9CD0-8B9A75C5083E}" name="Table18152343" displayName="Table18152343" ref="C51:E65" totalsRowCount="1" headerRowDxfId="43" tableBorderDxfId="42">
  <autoFilter ref="C51:E64" xr:uid="{F03DB0EE-E9FE-4DB1-926E-8B22F0630808}"/>
  <tableColumns count="3">
    <tableColumn id="1" xr3:uid="{84D9F82D-FCE4-4EEA-9D5A-5DD207D49BAC}" name="Subgrantee" dataDxfId="40" totalsRowDxfId="41"/>
    <tableColumn id="2" xr3:uid="{7F4F7508-0208-4EA8-BEE1-1E991F3FEC55}" name="Contract Amount" totalsRowFunction="custom" totalsRowDxfId="39" dataCellStyle="Currency" totalsRowCellStyle="Currency">
      <totalsRowFormula>SUM(Table18152343[Contract Amount])</totalsRowFormula>
    </tableColumn>
    <tableColumn id="11" xr3:uid="{B160B5F2-CDD6-4D0B-8396-0915704A21E2}" name="Cost Explanation" dataDxfId="37" totalsRowDxfId="38" dataCellStyle="Currency" totalsRowCellStyle="Currency"/>
  </tableColumns>
  <tableStyleInfo name="TableStyleMedium2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72F7F48-2B1C-410E-8F4D-712BFC2F145A}" name="Table122644" displayName="Table122644" ref="C28:J48" totalsRowShown="0" headerRowDxfId="36">
  <autoFilter ref="C28:J48" xr:uid="{ACCFF253-90B6-49FB-95BF-157D00418E33}"/>
  <tableColumns count="8">
    <tableColumn id="1" xr3:uid="{3A48C6C6-0AC1-4560-B1A8-131FA94CFD52}" name="Title" dataDxfId="35"/>
    <tableColumn id="2" xr3:uid="{E873A034-2018-4EFD-B5A9-B8C774A6EF3A}" name="Annual Salary" dataCellStyle="Currency"/>
    <tableColumn id="3" xr3:uid="{4CCDB063-FC65-4D23-A801-EC6E2CE12A52}" name="Percent of Time on Project"/>
    <tableColumn id="8" xr3:uid="{3582DD04-EC35-4014-9A4C-626810288E85}" name="Salary Costs" dataDxfId="34">
      <calculatedColumnFormula>Table122644[[#This Row],[Annual Salary]]*Table122644[[#This Row],[Percent of Time on Project]]</calculatedColumnFormula>
    </tableColumn>
    <tableColumn id="5" xr3:uid="{78E3E44D-C640-4711-B8B6-7E2E14DBDEFB}" name="Fringe Percentage" dataCellStyle="Percent"/>
    <tableColumn id="6" xr3:uid="{DBD85EFB-840A-4374-9728-84B1316D0FBF}" name="Fringe Cost" dataCellStyle="Currency">
      <calculatedColumnFormula>Table122644[[#This Row],[Salary Costs]]*Table122644[[#This Row],[Fringe Percentage]]</calculatedColumnFormula>
    </tableColumn>
    <tableColumn id="7" xr3:uid="{F395E91F-7AB6-41BC-9413-6E7579055198}" name="Total Cost" dataCellStyle="Currency">
      <calculatedColumnFormula>Table122644[[#This Row],[Salary Costs]]+Table122644[[#This Row],[Fringe Cost]]</calculatedColumnFormula>
    </tableColumn>
    <tableColumn id="11" xr3:uid="{597DE098-8515-4621-990D-0A3B81FF24B3}" name="Cost Explanation" dataDxfId="33" dataCellStyle="Currency"/>
  </tableColumns>
  <tableStyleInfo name="TableStyleMedium2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25BF2C6-5DC6-4A40-9652-14B3655809F8}" name="Table181012161718192647" displayName="Table181012161718192647" ref="C124:G131" totalsRowCount="1" headerRowDxfId="32" tableBorderDxfId="31">
  <autoFilter ref="C124:G130" xr:uid="{32288341-BF77-473A-B08B-99CD52DEC9B0}"/>
  <tableColumns count="5">
    <tableColumn id="14" xr3:uid="{4833FB16-EF06-42BA-A23F-70AE654660E8}" name="Item" totalsRowDxfId="30" dataCellStyle="Currency"/>
    <tableColumn id="2" xr3:uid="{37669FB3-FF23-439D-8D94-B00A76CF583A}" name="Unit Price" totalsRowDxfId="29" dataCellStyle="Currency"/>
    <tableColumn id="12" xr3:uid="{1EF9103C-879A-480F-BA3D-2B34AD1DB1C0}" name="Number of Units" dataDxfId="27" totalsRowDxfId="28" dataCellStyle="Currency"/>
    <tableColumn id="13" xr3:uid="{63E0CF25-E340-4EBB-B792-A764DA9E861B}" name="Total Cost" totalsRowFunction="custom" dataDxfId="25" totalsRowDxfId="26" dataCellStyle="Currency">
      <calculatedColumnFormula>Table181012161718192647[[#This Row],[Unit Price]]*Table181012161718192647[[#This Row],[Number of Units]]</calculatedColumnFormula>
      <totalsRowFormula>SUM(Table181012161718192647[Total Cost])</totalsRowFormula>
    </tableColumn>
    <tableColumn id="11" xr3:uid="{7455567B-B448-4037-9DB8-0F74ABB99C4D}" name="Cost Explanation" dataDxfId="23" totalsRowDxfId="24" dataCellStyle="Currency"/>
  </tableColumns>
  <tableStyleInfo name="TableStyleMedium2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19064CC-FD7A-4D96-8411-6E41E7251535}" name="Table181012161718253648" displayName="Table181012161718253648" ref="C108:G122" totalsRowShown="0" headerRowDxfId="22" tableBorderDxfId="21">
  <autoFilter ref="C108:G122" xr:uid="{F97DC511-40EC-46E7-A0BB-E120D75579AB}"/>
  <tableColumns count="5">
    <tableColumn id="14" xr3:uid="{3B1575A2-C934-4284-9626-6E06A3611A3D}" name="Item" totalsRowDxfId="20" dataCellStyle="Currency"/>
    <tableColumn id="2" xr3:uid="{E9AE85C4-451F-4C23-AC7E-E54EFF39EEC8}" name="Unit Price" totalsRowDxfId="19" dataCellStyle="Currency"/>
    <tableColumn id="12" xr3:uid="{19D0ABAF-D401-4965-B170-2AF3B1EE2FF0}" name="Number of Units" dataDxfId="17" totalsRowDxfId="18" dataCellStyle="Currency"/>
    <tableColumn id="13" xr3:uid="{D4C9D6FB-1311-4C3D-9166-6A68AB816AEA}" name="Total Cost" dataDxfId="16" dataCellStyle="Currency"/>
    <tableColumn id="11" xr3:uid="{1F2E1F8C-949D-4EE9-938B-00DA744BE9BF}" name="Cost Explanation" dataDxfId="14" totalsRowDxfId="15" dataCellStyle="Currency"/>
  </tableColumns>
  <tableStyleInfo name="TableStyleMedium2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E85D321-E8FC-46F7-BEB4-9BAC2FC98C97}" name="Table181012161721273850" displayName="Table181012161721273850" ref="H136:J150" totalsRowCount="1" headerRowDxfId="13" tableBorderDxfId="12">
  <autoFilter ref="H136:J149" xr:uid="{95AF689A-B13A-4481-BCC9-AF64D024CC5A}"/>
  <tableColumns count="3">
    <tableColumn id="1" xr3:uid="{ACB2781B-6EC4-4BBD-942C-0BD597BFF630}" name="Item" dataDxfId="10" totalsRowDxfId="11"/>
    <tableColumn id="2" xr3:uid="{6BE8EF01-B214-47AE-A3A1-2BD7E54E9C43}" name="Cost" totalsRowFunction="custom" totalsRowDxfId="9" dataCellStyle="Currency" totalsRowCellStyle="Currency">
      <totalsRowFormula>SUM(Table181012161721273850[Cost])</totalsRowFormula>
    </tableColumn>
    <tableColumn id="11" xr3:uid="{36C445B2-2FAB-4CF5-BBC2-E08B4399AD64}" name="Cost Explanation" dataDxfId="7" totalsRowDxfId="8" dataCellStyle="Currency" totalsRowCellStyle="Currency"/>
  </tableColumns>
  <tableStyleInfo name="TableStyleMedium2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0242FB-D247-4B81-9530-84A15AB289F1}" name="Table2" displayName="Table2" ref="B3:F21" totalsRowShown="0" headerRowDxfId="6" tableBorderDxfId="5">
  <autoFilter ref="B3:F21" xr:uid="{4283CD41-6593-45DB-A2DF-501AE8FC1AE1}"/>
  <tableColumns count="5">
    <tableColumn id="1" xr3:uid="{E64837C9-BE83-4522-8D18-4260E7B50D65}" name="Budget Categories" dataDxfId="4"/>
    <tableColumn id="2" xr3:uid="{57716901-39C1-420A-99AA-B74E54E6C295}" name="Temporary Disability Insurance" dataDxfId="3" dataCellStyle="Currency"/>
    <tableColumn id="3" xr3:uid="{C5D3BEF7-EEB4-45CE-B013-3D64C7227907}" name="Family Leave Insurance" dataDxfId="2" dataCellStyle="Currency"/>
    <tableColumn id="4" xr3:uid="{8A3DB2F3-5271-465F-BAE3-A8E606F67617}" name="Earned Sick Leave" dataDxfId="1" dataCellStyle="Currency"/>
    <tableColumn id="5" xr3:uid="{37F0F88F-373A-460C-A2E1-79F732DE518F}" name="Total" dataDxfId="0" dataCellStyle="Currency">
      <calculatedColumnFormula>SUM(C4:E4)</calculatedColumnFormula>
    </tableColumn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1D9927E-DC34-42F4-A9EF-34437F065AE2}" name="Table181012161721" displayName="Table181012161721" ref="C136:E150" totalsRowCount="1" headerRowDxfId="189" tableBorderDxfId="188">
  <autoFilter ref="C136:E149" xr:uid="{99E7A7FF-241E-40C5-B865-32FB7A451333}"/>
  <tableColumns count="3">
    <tableColumn id="1" xr3:uid="{2724DF72-6105-4EFE-9BB2-27EE4EF9FEA0}" name="Item" dataDxfId="186" totalsRowDxfId="187"/>
    <tableColumn id="2" xr3:uid="{3A61BCC0-7EC5-47D0-8E15-4F577383F856}" name="Cost" totalsRowFunction="custom" totalsRowDxfId="185" dataCellStyle="Currency" totalsRowCellStyle="Currency">
      <totalsRowFormula>SUM(Table181012161721[Cost])</totalsRowFormula>
    </tableColumn>
    <tableColumn id="11" xr3:uid="{C041AFF0-2E74-4D33-803E-5B1A740B80CD}" name="Cost Explanation" dataDxfId="183" totalsRowDxfId="184" dataCellStyle="Currency" totalsRowCellStyle="Currency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79A0652-3157-4C1F-80BB-133FA36D8114}" name="Table1815" displayName="Table1815" ref="C51:E65" totalsRowCount="1" headerRowDxfId="182" tableBorderDxfId="181">
  <autoFilter ref="C51:E64" xr:uid="{F03DB0EE-E9FE-4DB1-926E-8B22F0630808}"/>
  <tableColumns count="3">
    <tableColumn id="1" xr3:uid="{CA7C5F1E-EC4E-4902-AEE9-AE3F37507CF6}" name="Subgrantee" dataDxfId="179" totalsRowDxfId="180"/>
    <tableColumn id="2" xr3:uid="{C2BC0A92-AA03-4D2D-BFA0-57B10D17CABB}" name="Contract Amount" totalsRowFunction="custom" totalsRowDxfId="178" dataCellStyle="Currency" totalsRowCellStyle="Currency">
      <totalsRowFormula>SUM(Table1815[Contract Amount])</totalsRowFormula>
    </tableColumn>
    <tableColumn id="11" xr3:uid="{41E5DC8D-2578-43EC-A49E-A82AE5EF67D6}" name="Cost Explanation" dataDxfId="176" totalsRowDxfId="177" dataCellStyle="Currency" totalsRowCellStyle="Currency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2DE6CD-CB4C-4AC5-B471-EB0EC38E762A}" name="Table15" displayName="Table15" ref="C28:J48" totalsRowShown="0" headerRowDxfId="175">
  <autoFilter ref="C28:J48" xr:uid="{FC2DE6CD-CB4C-4AC5-B471-EB0EC38E762A}"/>
  <tableColumns count="8">
    <tableColumn id="1" xr3:uid="{88BD03AC-7491-4498-A761-10A5D1D3C561}" name="Title" dataDxfId="174"/>
    <tableColumn id="2" xr3:uid="{1E89255E-8B70-4267-8BAD-9A94CCA551F8}" name="Annual Salary" dataCellStyle="Currency"/>
    <tableColumn id="3" xr3:uid="{BC2251AF-C255-49C0-BC45-11D60A0E1250}" name="Percent of Time on Project"/>
    <tableColumn id="8" xr3:uid="{172EF2D9-66B4-423A-A934-428D9F45DFEC}" name="Salary Costs" dataDxfId="173">
      <calculatedColumnFormula>Table15[[#This Row],[Annual Salary]]*Table15[[#This Row],[Percent of Time on Project]]</calculatedColumnFormula>
    </tableColumn>
    <tableColumn id="5" xr3:uid="{BAB31CA4-C91C-4802-A17E-A6528F3919BA}" name="Fringe Percentage" dataCellStyle="Percent"/>
    <tableColumn id="6" xr3:uid="{F41C8360-2ADD-47F9-8D35-F8BDA3EE14F7}" name="Fringe Cost" dataCellStyle="Currency">
      <calculatedColumnFormula>Table15[[#This Row],[Salary Costs]]*Table15[[#This Row],[Fringe Percentage]]</calculatedColumnFormula>
    </tableColumn>
    <tableColumn id="7" xr3:uid="{4C8A408D-9118-48C4-A843-761C387A8704}" name="Total Cost" dataCellStyle="Currency">
      <calculatedColumnFormula>Table15[[#This Row],[Salary Costs]]+Table15[[#This Row],[Fringe Cost]]</calculatedColumnFormula>
    </tableColumn>
    <tableColumn id="11" xr3:uid="{71DB6443-DD1B-43A0-AEC5-C84E0B3D89AC}" name="Cost Explanation" dataDxfId="172" dataCellStyle="Currency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58B248A-5C65-4954-983D-6BB269CD9E6C}" name="Table1810121617" displayName="Table1810121617" ref="C67:E81" totalsRowCount="1" headerRowDxfId="171" tableBorderDxfId="170">
  <autoFilter ref="C67:E80" xr:uid="{D3F72563-AC61-49BC-AF0D-1B831E9A6686}"/>
  <tableColumns count="3">
    <tableColumn id="1" xr3:uid="{75181039-4AE4-420A-A70E-B0BAB1D898AF}" name="Other Contracts" dataDxfId="168" totalsRowDxfId="169"/>
    <tableColumn id="2" xr3:uid="{A749F345-8B5F-4FCD-A7F2-2FAB83F4D8AE}" name="Contract Amount" totalsRowFunction="custom" totalsRowDxfId="167" dataCellStyle="Currency" totalsRowCellStyle="Currency">
      <totalsRowFormula>SUM(Table1810121617[Contract Amount])</totalsRowFormula>
    </tableColumn>
    <tableColumn id="11" xr3:uid="{8B9965BA-701E-4594-A0E1-F59183CADCD0}" name="Cost Explanation" dataDxfId="165" totalsRowDxfId="166" dataCellStyle="Currency" totalsRowCellStyle="Currency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07B2A5B-336D-4DAE-AAF3-84F1E968027A}" name="Table18101216171819" displayName="Table18101216171819" ref="C124:G131" totalsRowCount="1" headerRowDxfId="164" tableBorderDxfId="163">
  <autoFilter ref="C124:G130" xr:uid="{32288341-BF77-473A-B08B-99CD52DEC9B0}"/>
  <tableColumns count="5">
    <tableColumn id="14" xr3:uid="{DD24D149-AC69-417D-A787-38EE8AEE771B}" name="Item" totalsRowDxfId="162" dataCellStyle="Currency"/>
    <tableColumn id="2" xr3:uid="{BD0C0543-026A-47B7-83B6-1A9A6536A2C5}" name="Unit Price" totalsRowDxfId="161" dataCellStyle="Currency"/>
    <tableColumn id="12" xr3:uid="{31534946-3400-45AA-ACE4-B6E649A93183}" name="Number of Units" dataDxfId="159" totalsRowDxfId="160" dataCellStyle="Currency"/>
    <tableColumn id="13" xr3:uid="{0A9ABB9C-3B7B-41DA-825F-1DDBE055D3FC}" name="Total Cost" totalsRowFunction="custom" dataDxfId="157" totalsRowDxfId="158" dataCellStyle="Currency">
      <calculatedColumnFormula>Table18101216171819[[#This Row],[Unit Price]]*Table18101216171819[[#This Row],[Number of Units]]</calculatedColumnFormula>
      <totalsRowFormula>SUM(Table18101216171819[Total Cost])</totalsRowFormula>
    </tableColumn>
    <tableColumn id="11" xr3:uid="{EEDF497E-3C6A-48AA-BB04-C700F06D574F}" name="Cost Explanation" dataDxfId="155" totalsRowDxfId="156" dataCellStyle="Currency"/>
  </tableColumns>
  <tableStyleInfo name="TableStyleMedium2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188448-78BC-4A0B-9654-1DB9730DC8CC}" name="Table1810121617189" displayName="Table1810121617189" ref="C108:G122" totalsRowCount="1" headerRowDxfId="154" tableBorderDxfId="153">
  <autoFilter ref="C108:G121" xr:uid="{1E07EFCD-6ACB-4F4A-B749-FA2BF99989FB}"/>
  <tableColumns count="5">
    <tableColumn id="14" xr3:uid="{CA868AD5-A9A2-40E7-95F3-42B6AE91A2B7}" name="Item" totalsRowDxfId="152" dataCellStyle="Currency"/>
    <tableColumn id="2" xr3:uid="{0A2A2048-DFD7-448B-9629-A937C26F6A2C}" name="Unit Price" totalsRowDxfId="151" dataCellStyle="Currency"/>
    <tableColumn id="12" xr3:uid="{FC2B85CD-CEB1-4DDB-A12C-0F0706A08F46}" name="Number of Units" dataDxfId="149" totalsRowDxfId="150" dataCellStyle="Currency"/>
    <tableColumn id="13" xr3:uid="{DBBFB85F-F3B8-4010-BEBD-ABD412F7E753}" name="Total Cost" totalsRowFunction="custom" dataDxfId="147" totalsRowDxfId="148" dataCellStyle="Currency">
      <calculatedColumnFormula>Table1810121617189[[#This Row],[Unit Price]]*Table1810121617189[[#This Row],[Number of Units]]</calculatedColumnFormula>
      <totalsRowFormula>SUM(Table1810121617189[Total Cost])</totalsRowFormula>
    </tableColumn>
    <tableColumn id="11" xr3:uid="{5A5D918B-54E3-4860-BECA-E9A402456D85}" name="Cost Explanation" dataDxfId="145" totalsRowDxfId="146" dataCellStyle="Currency"/>
  </tableColumns>
  <tableStyleInfo name="TableStyleMedium2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8DDE8D8-9497-4C9D-AA84-A70D667BB1FB}" name="Table18101216172112" displayName="Table18101216172112" ref="H136:J150" totalsRowCount="1" headerRowDxfId="144" tableBorderDxfId="143">
  <autoFilter ref="H136:J149" xr:uid="{9FF5F185-1361-4EA6-B161-A11F401E5063}"/>
  <tableColumns count="3">
    <tableColumn id="1" xr3:uid="{5AB7A1FB-7C2A-41A0-B9FF-AE6F3E214839}" name="Item" dataDxfId="141" totalsRowDxfId="142"/>
    <tableColumn id="2" xr3:uid="{B44FB4DB-1ADE-4665-85C8-6BD93C8160D3}" name="Cost" totalsRowFunction="custom" totalsRowDxfId="140" dataCellStyle="Currency" totalsRowCellStyle="Currency">
      <totalsRowFormula>SUM(Table18101216172112[Cost])</totalsRowFormula>
    </tableColumn>
    <tableColumn id="11" xr3:uid="{F3DD387A-5714-4EB3-8C29-0E8ED61770C8}" name="Cost Explanation" dataDxfId="138" totalsRowDxfId="139" dataCellStyle="Currency" totalsRowCellStyle="Currency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3" Type="http://schemas.openxmlformats.org/officeDocument/2006/relationships/table" Target="../tables/table20.xml"/><Relationship Id="rId7" Type="http://schemas.openxmlformats.org/officeDocument/2006/relationships/table" Target="../tables/table24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3.xml"/><Relationship Id="rId5" Type="http://schemas.openxmlformats.org/officeDocument/2006/relationships/table" Target="../tables/table22.xml"/><Relationship Id="rId10" Type="http://schemas.openxmlformats.org/officeDocument/2006/relationships/table" Target="../tables/table27.xml"/><Relationship Id="rId4" Type="http://schemas.openxmlformats.org/officeDocument/2006/relationships/table" Target="../tables/table21.xml"/><Relationship Id="rId9" Type="http://schemas.openxmlformats.org/officeDocument/2006/relationships/table" Target="../tables/table2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D975-EE7F-46FC-956A-BF58C8114118}">
  <dimension ref="B2:K150"/>
  <sheetViews>
    <sheetView zoomScale="50" zoomScaleNormal="70" workbookViewId="0">
      <selection activeCell="B2" sqref="B2"/>
    </sheetView>
  </sheetViews>
  <sheetFormatPr defaultRowHeight="14.45"/>
  <cols>
    <col min="1" max="1" width="9.140625" customWidth="1"/>
    <col min="2" max="2" width="59.7109375" customWidth="1"/>
    <col min="3" max="3" width="23.85546875" customWidth="1"/>
    <col min="4" max="4" width="35.5703125" customWidth="1"/>
    <col min="5" max="5" width="33.7109375" customWidth="1"/>
    <col min="6" max="6" width="24.28515625" customWidth="1"/>
    <col min="7" max="7" width="26.85546875" customWidth="1"/>
    <col min="8" max="8" width="32.140625" customWidth="1"/>
    <col min="9" max="9" width="32.5703125" customWidth="1"/>
    <col min="10" max="10" width="30.5703125" customWidth="1"/>
  </cols>
  <sheetData>
    <row r="2" spans="2:10" ht="57.75" customHeight="1">
      <c r="B2" s="87" t="s">
        <v>0</v>
      </c>
      <c r="C2" s="17"/>
    </row>
    <row r="5" spans="2:10">
      <c r="B5" s="18" t="s">
        <v>1</v>
      </c>
      <c r="C5" s="22" t="s">
        <v>2</v>
      </c>
      <c r="D5" s="23" t="s">
        <v>3</v>
      </c>
      <c r="E5" s="23" t="s">
        <v>4</v>
      </c>
      <c r="F5" s="24" t="s">
        <v>5</v>
      </c>
      <c r="G5" s="25" t="s">
        <v>6</v>
      </c>
      <c r="H5" s="25" t="s">
        <v>7</v>
      </c>
      <c r="I5" s="25" t="s">
        <v>8</v>
      </c>
      <c r="J5" s="26" t="s">
        <v>9</v>
      </c>
    </row>
    <row r="6" spans="2:10">
      <c r="C6" s="27"/>
      <c r="D6" s="8"/>
      <c r="E6" s="54"/>
      <c r="F6" s="8">
        <f>Table1[[#This Row],[Annual Salary]]*Table1[[#This Row],[Percent of Time on Project]]</f>
        <v>0</v>
      </c>
      <c r="G6" s="19"/>
      <c r="H6" s="8">
        <f>Table1[[#This Row],[Salary Costs]]*Table1[[#This Row],[Fringe Percentage]]</f>
        <v>0</v>
      </c>
      <c r="I6" s="8">
        <f>Table1[[#This Row],[Salary Costs]]+Table1[[#This Row],[Fringe Cost]]</f>
        <v>0</v>
      </c>
      <c r="J6" s="28"/>
    </row>
    <row r="7" spans="2:10">
      <c r="C7" s="27"/>
      <c r="D7" s="8"/>
      <c r="E7" s="8"/>
      <c r="F7" s="8">
        <f>Table1[[#This Row],[Annual Salary]]*Table1[[#This Row],[Percent of Time on Project]]</f>
        <v>0</v>
      </c>
      <c r="G7" s="19"/>
      <c r="H7" s="8">
        <f>Table1[[#This Row],[Salary Costs]]*Table1[[#This Row],[Fringe Percentage]]</f>
        <v>0</v>
      </c>
      <c r="I7" s="8">
        <f>Table1[[#This Row],[Salary Costs]]+Table1[[#This Row],[Fringe Cost]]</f>
        <v>0</v>
      </c>
      <c r="J7" s="28"/>
    </row>
    <row r="8" spans="2:10">
      <c r="C8" s="27"/>
      <c r="D8" s="8"/>
      <c r="E8" s="8"/>
      <c r="F8" s="8">
        <f>Table1[[#This Row],[Annual Salary]]*Table1[[#This Row],[Percent of Time on Project]]</f>
        <v>0</v>
      </c>
      <c r="G8" s="19"/>
      <c r="H8" s="8">
        <f>Table1[[#This Row],[Salary Costs]]*Table1[[#This Row],[Fringe Percentage]]</f>
        <v>0</v>
      </c>
      <c r="I8" s="8">
        <f>Table1[[#This Row],[Salary Costs]]+Table1[[#This Row],[Fringe Cost]]</f>
        <v>0</v>
      </c>
      <c r="J8" s="28"/>
    </row>
    <row r="9" spans="2:10">
      <c r="C9" s="27"/>
      <c r="D9" s="8"/>
      <c r="E9" s="8"/>
      <c r="F9" s="8">
        <f>Table1[[#This Row],[Annual Salary]]*Table1[[#This Row],[Percent of Time on Project]]</f>
        <v>0</v>
      </c>
      <c r="G9" s="19"/>
      <c r="H9" s="8">
        <f>Table1[[#This Row],[Salary Costs]]*Table1[[#This Row],[Fringe Percentage]]</f>
        <v>0</v>
      </c>
      <c r="I9" s="8">
        <f>Table1[[#This Row],[Salary Costs]]+Table1[[#This Row],[Fringe Cost]]</f>
        <v>0</v>
      </c>
      <c r="J9" s="28"/>
    </row>
    <row r="10" spans="2:10">
      <c r="C10" s="27"/>
      <c r="D10" s="8"/>
      <c r="E10" s="8"/>
      <c r="F10" s="8">
        <f>Table1[[#This Row],[Annual Salary]]*Table1[[#This Row],[Percent of Time on Project]]</f>
        <v>0</v>
      </c>
      <c r="G10" s="19"/>
      <c r="H10" s="8">
        <f>Table1[[#This Row],[Salary Costs]]*Table1[[#This Row],[Fringe Percentage]]</f>
        <v>0</v>
      </c>
      <c r="I10" s="8">
        <f>Table1[[#This Row],[Salary Costs]]+Table1[[#This Row],[Fringe Cost]]</f>
        <v>0</v>
      </c>
      <c r="J10" s="28"/>
    </row>
    <row r="11" spans="2:10">
      <c r="C11" s="27"/>
      <c r="D11" s="8"/>
      <c r="E11" s="8"/>
      <c r="F11" s="8">
        <f>Table1[[#This Row],[Annual Salary]]*Table1[[#This Row],[Percent of Time on Project]]</f>
        <v>0</v>
      </c>
      <c r="G11" s="19"/>
      <c r="H11" s="8">
        <f>Table1[[#This Row],[Salary Costs]]*Table1[[#This Row],[Fringe Percentage]]</f>
        <v>0</v>
      </c>
      <c r="I11" s="8">
        <f>Table1[[#This Row],[Salary Costs]]+Table1[[#This Row],[Fringe Cost]]</f>
        <v>0</v>
      </c>
      <c r="J11" s="28"/>
    </row>
    <row r="12" spans="2:10">
      <c r="C12" s="27"/>
      <c r="D12" s="8"/>
      <c r="E12" s="8"/>
      <c r="F12" s="8">
        <f>Table1[[#This Row],[Annual Salary]]*Table1[[#This Row],[Percent of Time on Project]]</f>
        <v>0</v>
      </c>
      <c r="G12" s="19"/>
      <c r="H12" s="8">
        <f>Table1[[#This Row],[Salary Costs]]*Table1[[#This Row],[Fringe Percentage]]</f>
        <v>0</v>
      </c>
      <c r="I12" s="8">
        <f>Table1[[#This Row],[Salary Costs]]+Table1[[#This Row],[Fringe Cost]]</f>
        <v>0</v>
      </c>
      <c r="J12" s="28"/>
    </row>
    <row r="13" spans="2:10">
      <c r="C13" s="27"/>
      <c r="D13" s="8"/>
      <c r="E13" s="20"/>
      <c r="F13" s="8">
        <f>Table1[[#This Row],[Annual Salary]]*Table1[[#This Row],[Percent of Time on Project]]</f>
        <v>0</v>
      </c>
      <c r="G13" s="19"/>
      <c r="H13" s="8">
        <f>Table1[[#This Row],[Salary Costs]]*Table1[[#This Row],[Fringe Percentage]]</f>
        <v>0</v>
      </c>
      <c r="I13" s="8">
        <f>Table1[[#This Row],[Salary Costs]]+Table1[[#This Row],[Fringe Cost]]</f>
        <v>0</v>
      </c>
      <c r="J13" s="28"/>
    </row>
    <row r="14" spans="2:10">
      <c r="C14" s="27"/>
      <c r="D14" s="8"/>
      <c r="E14" s="62"/>
      <c r="F14" s="8">
        <f>Table1[[#This Row],[Annual Salary]]*Table1[[#This Row],[Percent of Time on Project]]</f>
        <v>0</v>
      </c>
      <c r="G14" s="19"/>
      <c r="H14" s="8">
        <f>Table1[[#This Row],[Salary Costs]]*Table1[[#This Row],[Fringe Percentage]]</f>
        <v>0</v>
      </c>
      <c r="I14" s="8">
        <f>Table1[[#This Row],[Salary Costs]]+Table1[[#This Row],[Fringe Cost]]</f>
        <v>0</v>
      </c>
      <c r="J14" s="28"/>
    </row>
    <row r="15" spans="2:10">
      <c r="C15" s="27"/>
      <c r="D15" s="8"/>
      <c r="E15" s="20"/>
      <c r="F15" s="8">
        <f>Table1[[#This Row],[Annual Salary]]*Table1[[#This Row],[Percent of Time on Project]]</f>
        <v>0</v>
      </c>
      <c r="G15" s="19"/>
      <c r="H15" s="8">
        <f>Table1[[#This Row],[Salary Costs]]*Table1[[#This Row],[Fringe Percentage]]</f>
        <v>0</v>
      </c>
      <c r="I15" s="8">
        <f>Table1[[#This Row],[Salary Costs]]+Table1[[#This Row],[Fringe Cost]]</f>
        <v>0</v>
      </c>
      <c r="J15" s="28"/>
    </row>
    <row r="16" spans="2:10">
      <c r="C16" s="27"/>
      <c r="D16" s="8"/>
      <c r="E16" s="20"/>
      <c r="F16" s="8">
        <f>Table1[[#This Row],[Annual Salary]]*Table1[[#This Row],[Percent of Time on Project]]</f>
        <v>0</v>
      </c>
      <c r="G16" s="19"/>
      <c r="H16" s="8">
        <f>Table1[[#This Row],[Salary Costs]]*Table1[[#This Row],[Fringe Percentage]]</f>
        <v>0</v>
      </c>
      <c r="I16" s="8">
        <f>Table1[[#This Row],[Salary Costs]]+Table1[[#This Row],[Fringe Cost]]</f>
        <v>0</v>
      </c>
      <c r="J16" s="28"/>
    </row>
    <row r="17" spans="2:10">
      <c r="C17" s="27"/>
      <c r="D17" s="8"/>
      <c r="E17" s="20"/>
      <c r="F17" s="8">
        <f>Table1[[#This Row],[Annual Salary]]*Table1[[#This Row],[Percent of Time on Project]]</f>
        <v>0</v>
      </c>
      <c r="G17" s="19"/>
      <c r="H17" s="8">
        <f>Table1[[#This Row],[Salary Costs]]*Table1[[#This Row],[Fringe Percentage]]</f>
        <v>0</v>
      </c>
      <c r="I17" s="8">
        <f>Table1[[#This Row],[Salary Costs]]+Table1[[#This Row],[Fringe Cost]]</f>
        <v>0</v>
      </c>
      <c r="J17" s="28"/>
    </row>
    <row r="18" spans="2:10">
      <c r="C18" s="27"/>
      <c r="D18" s="8"/>
      <c r="E18" s="20"/>
      <c r="F18" s="8">
        <f>Table1[[#This Row],[Annual Salary]]*Table1[[#This Row],[Percent of Time on Project]]</f>
        <v>0</v>
      </c>
      <c r="G18" s="19"/>
      <c r="H18" s="8">
        <f>Table1[[#This Row],[Salary Costs]]*Table1[[#This Row],[Fringe Percentage]]</f>
        <v>0</v>
      </c>
      <c r="I18" s="8">
        <f>Table1[[#This Row],[Salary Costs]]+Table1[[#This Row],[Fringe Cost]]</f>
        <v>0</v>
      </c>
      <c r="J18" s="28"/>
    </row>
    <row r="19" spans="2:10">
      <c r="C19" s="27"/>
      <c r="D19" s="8"/>
      <c r="E19" s="20"/>
      <c r="F19" s="8">
        <f>Table1[[#This Row],[Annual Salary]]*Table1[[#This Row],[Percent of Time on Project]]</f>
        <v>0</v>
      </c>
      <c r="G19" s="19"/>
      <c r="H19" s="8">
        <f>Table1[[#This Row],[Salary Costs]]*Table1[[#This Row],[Fringe Percentage]]</f>
        <v>0</v>
      </c>
      <c r="I19" s="8">
        <f>Table1[[#This Row],[Salary Costs]]+Table1[[#This Row],[Fringe Cost]]</f>
        <v>0</v>
      </c>
      <c r="J19" s="28"/>
    </row>
    <row r="20" spans="2:10">
      <c r="C20" s="27"/>
      <c r="D20" s="8"/>
      <c r="E20" s="20"/>
      <c r="F20" s="8">
        <f>Table1[[#This Row],[Annual Salary]]*Table1[[#This Row],[Percent of Time on Project]]</f>
        <v>0</v>
      </c>
      <c r="G20" s="19"/>
      <c r="H20" s="8">
        <f>Table1[[#This Row],[Salary Costs]]*Table1[[#This Row],[Fringe Percentage]]</f>
        <v>0</v>
      </c>
      <c r="I20" s="8">
        <f>Table1[[#This Row],[Salary Costs]]+Table1[[#This Row],[Fringe Cost]]</f>
        <v>0</v>
      </c>
      <c r="J20" s="28"/>
    </row>
    <row r="21" spans="2:10">
      <c r="C21" s="27"/>
      <c r="D21" s="8"/>
      <c r="E21" s="20"/>
      <c r="F21" s="8">
        <f>Table1[[#This Row],[Annual Salary]]*Table1[[#This Row],[Percent of Time on Project]]</f>
        <v>0</v>
      </c>
      <c r="G21" s="19"/>
      <c r="H21" s="8">
        <f>Table1[[#This Row],[Salary Costs]]*Table1[[#This Row],[Fringe Percentage]]</f>
        <v>0</v>
      </c>
      <c r="I21" s="8">
        <f>Table1[[#This Row],[Salary Costs]]+Table1[[#This Row],[Fringe Cost]]</f>
        <v>0</v>
      </c>
      <c r="J21" s="28"/>
    </row>
    <row r="22" spans="2:10">
      <c r="C22" s="27"/>
      <c r="D22" s="8"/>
      <c r="E22" s="20"/>
      <c r="F22" s="8">
        <f>Table1[[#This Row],[Annual Salary]]*Table1[[#This Row],[Percent of Time on Project]]</f>
        <v>0</v>
      </c>
      <c r="G22" s="19"/>
      <c r="H22" s="8">
        <f>Table1[[#This Row],[Salary Costs]]*Table1[[#This Row],[Fringe Percentage]]</f>
        <v>0</v>
      </c>
      <c r="I22" s="8">
        <f>Table1[[#This Row],[Salary Costs]]+Table1[[#This Row],[Fringe Cost]]</f>
        <v>0</v>
      </c>
      <c r="J22" s="28"/>
    </row>
    <row r="23" spans="2:10">
      <c r="C23" s="27"/>
      <c r="D23" s="8"/>
      <c r="E23" s="20"/>
      <c r="F23" s="8">
        <f>Table1[[#This Row],[Annual Salary]]*Table1[[#This Row],[Percent of Time on Project]]</f>
        <v>0</v>
      </c>
      <c r="G23" s="19"/>
      <c r="H23" s="8">
        <f>Table1[[#This Row],[Salary Costs]]*Table1[[#This Row],[Fringe Percentage]]</f>
        <v>0</v>
      </c>
      <c r="I23" s="8">
        <f>Table1[[#This Row],[Salary Costs]]+Table1[[#This Row],[Fringe Cost]]</f>
        <v>0</v>
      </c>
      <c r="J23" s="28"/>
    </row>
    <row r="24" spans="2:10">
      <c r="C24" s="27"/>
      <c r="D24" s="8"/>
      <c r="E24" s="20"/>
      <c r="F24" s="8">
        <f>Table1[[#This Row],[Annual Salary]]*Table1[[#This Row],[Percent of Time on Project]]</f>
        <v>0</v>
      </c>
      <c r="G24" s="19"/>
      <c r="H24" s="8">
        <f>Table1[[#This Row],[Salary Costs]]*Table1[[#This Row],[Fringe Percentage]]</f>
        <v>0</v>
      </c>
      <c r="I24" s="8">
        <f>Table1[[#This Row],[Salary Costs]]+Table1[[#This Row],[Fringe Cost]]</f>
        <v>0</v>
      </c>
      <c r="J24" s="28"/>
    </row>
    <row r="25" spans="2:10">
      <c r="C25" s="27"/>
      <c r="D25" s="8"/>
      <c r="E25" s="20"/>
      <c r="F25" s="8">
        <f>Table1[[#This Row],[Annual Salary]]*Table1[[#This Row],[Percent of Time on Project]]</f>
        <v>0</v>
      </c>
      <c r="G25" s="19"/>
      <c r="H25" s="8">
        <f>Table1[[#This Row],[Salary Costs]]*Table1[[#This Row],[Fringe Percentage]]</f>
        <v>0</v>
      </c>
      <c r="I25" s="8">
        <f>Table1[[#This Row],[Salary Costs]]+Table1[[#This Row],[Fringe Cost]]</f>
        <v>0</v>
      </c>
      <c r="J25" s="28"/>
    </row>
    <row r="26" spans="2:10" ht="15" thickBot="1">
      <c r="C26" s="29"/>
      <c r="D26" s="10"/>
      <c r="E26" s="10"/>
      <c r="F26" s="12">
        <f>SUM(Table1[Salary Costs])</f>
        <v>0</v>
      </c>
      <c r="G26" s="11"/>
      <c r="H26" s="12">
        <f>SUM(Table1[Fringe Cost])</f>
        <v>0</v>
      </c>
      <c r="I26" s="12">
        <f>SUM(Table1[Total Cost])</f>
        <v>0</v>
      </c>
      <c r="J26" s="30"/>
    </row>
    <row r="27" spans="2:10" ht="15" thickBot="1">
      <c r="C27" s="20"/>
      <c r="D27" s="20"/>
      <c r="E27" s="20"/>
      <c r="F27" s="55"/>
      <c r="G27" s="55"/>
      <c r="H27" s="55"/>
      <c r="I27" s="55"/>
      <c r="J27" s="20"/>
    </row>
    <row r="28" spans="2:10" ht="28.9">
      <c r="B28" s="18" t="s">
        <v>10</v>
      </c>
      <c r="C28" s="22" t="s">
        <v>2</v>
      </c>
      <c r="D28" s="23" t="s">
        <v>3</v>
      </c>
      <c r="E28" s="23" t="s">
        <v>4</v>
      </c>
      <c r="F28" s="24" t="s">
        <v>5</v>
      </c>
      <c r="G28" s="25" t="s">
        <v>6</v>
      </c>
      <c r="H28" s="25" t="s">
        <v>7</v>
      </c>
      <c r="I28" s="25" t="s">
        <v>8</v>
      </c>
      <c r="J28" s="26" t="s">
        <v>9</v>
      </c>
    </row>
    <row r="29" spans="2:10">
      <c r="C29" s="27"/>
      <c r="D29" s="8"/>
      <c r="E29" s="54"/>
      <c r="F29" s="8">
        <f>Table15[[#This Row],[Annual Salary]]*Table15[[#This Row],[Percent of Time on Project]]</f>
        <v>0</v>
      </c>
      <c r="G29" s="19"/>
      <c r="H29" s="8">
        <f>Table15[[#This Row],[Salary Costs]]*Table15[[#This Row],[Fringe Percentage]]</f>
        <v>0</v>
      </c>
      <c r="I29" s="8">
        <f>Table15[[#This Row],[Salary Costs]]+Table15[[#This Row],[Fringe Cost]]</f>
        <v>0</v>
      </c>
      <c r="J29" s="28"/>
    </row>
    <row r="30" spans="2:10" ht="16.5" customHeight="1">
      <c r="C30" s="27"/>
      <c r="D30" s="8"/>
      <c r="E30" s="8"/>
      <c r="F30" s="8">
        <f>Table15[[#This Row],[Annual Salary]]*Table15[[#This Row],[Percent of Time on Project]]</f>
        <v>0</v>
      </c>
      <c r="G30" s="19"/>
      <c r="H30" s="8">
        <f>Table15[[#This Row],[Salary Costs]]*Table15[[#This Row],[Fringe Percentage]]</f>
        <v>0</v>
      </c>
      <c r="I30" s="8">
        <f>Table15[[#This Row],[Salary Costs]]+Table15[[#This Row],[Fringe Cost]]</f>
        <v>0</v>
      </c>
      <c r="J30" s="28"/>
    </row>
    <row r="31" spans="2:10">
      <c r="C31" s="27"/>
      <c r="D31" s="8"/>
      <c r="E31" s="8"/>
      <c r="F31" s="8">
        <f>Table15[[#This Row],[Annual Salary]]*Table15[[#This Row],[Percent of Time on Project]]</f>
        <v>0</v>
      </c>
      <c r="G31" s="19"/>
      <c r="H31" s="8">
        <f>Table15[[#This Row],[Salary Costs]]*Table15[[#This Row],[Fringe Percentage]]</f>
        <v>0</v>
      </c>
      <c r="I31" s="8">
        <f>Table15[[#This Row],[Salary Costs]]+Table15[[#This Row],[Fringe Cost]]</f>
        <v>0</v>
      </c>
      <c r="J31" s="28"/>
    </row>
    <row r="32" spans="2:10">
      <c r="C32" s="27"/>
      <c r="D32" s="8"/>
      <c r="E32" s="8"/>
      <c r="F32" s="8">
        <f>Table15[[#This Row],[Annual Salary]]*Table15[[#This Row],[Percent of Time on Project]]</f>
        <v>0</v>
      </c>
      <c r="G32" s="19"/>
      <c r="H32" s="8">
        <f>Table15[[#This Row],[Salary Costs]]*Table15[[#This Row],[Fringe Percentage]]</f>
        <v>0</v>
      </c>
      <c r="I32" s="8">
        <f>Table15[[#This Row],[Salary Costs]]+Table15[[#This Row],[Fringe Cost]]</f>
        <v>0</v>
      </c>
      <c r="J32" s="28"/>
    </row>
    <row r="33" spans="3:10">
      <c r="C33" s="27"/>
      <c r="D33" s="8"/>
      <c r="E33" s="8"/>
      <c r="F33" s="8">
        <f>Table15[[#This Row],[Annual Salary]]*Table15[[#This Row],[Percent of Time on Project]]</f>
        <v>0</v>
      </c>
      <c r="G33" s="19"/>
      <c r="H33" s="8">
        <f>Table15[[#This Row],[Salary Costs]]*Table15[[#This Row],[Fringe Percentage]]</f>
        <v>0</v>
      </c>
      <c r="I33" s="8">
        <f>Table15[[#This Row],[Salary Costs]]+Table15[[#This Row],[Fringe Cost]]</f>
        <v>0</v>
      </c>
      <c r="J33" s="28"/>
    </row>
    <row r="34" spans="3:10">
      <c r="C34" s="27"/>
      <c r="D34" s="8"/>
      <c r="E34" s="8"/>
      <c r="F34" s="8">
        <f>Table15[[#This Row],[Annual Salary]]*Table15[[#This Row],[Percent of Time on Project]]</f>
        <v>0</v>
      </c>
      <c r="G34" s="19"/>
      <c r="H34" s="8">
        <f>Table15[[#This Row],[Salary Costs]]*Table15[[#This Row],[Fringe Percentage]]</f>
        <v>0</v>
      </c>
      <c r="I34" s="8">
        <f>Table15[[#This Row],[Salary Costs]]+Table15[[#This Row],[Fringe Cost]]</f>
        <v>0</v>
      </c>
      <c r="J34" s="28"/>
    </row>
    <row r="35" spans="3:10">
      <c r="C35" s="27"/>
      <c r="D35" s="8"/>
      <c r="E35" s="8"/>
      <c r="F35" s="8">
        <f>Table15[[#This Row],[Annual Salary]]*Table15[[#This Row],[Percent of Time on Project]]</f>
        <v>0</v>
      </c>
      <c r="G35" s="19"/>
      <c r="H35" s="8">
        <f>Table15[[#This Row],[Salary Costs]]*Table15[[#This Row],[Fringe Percentage]]</f>
        <v>0</v>
      </c>
      <c r="I35" s="8">
        <f>Table15[[#This Row],[Salary Costs]]+Table15[[#This Row],[Fringe Cost]]</f>
        <v>0</v>
      </c>
      <c r="J35" s="28"/>
    </row>
    <row r="36" spans="3:10">
      <c r="C36" s="27"/>
      <c r="D36" s="8"/>
      <c r="E36" s="20"/>
      <c r="F36" s="8">
        <f>Table15[[#This Row],[Annual Salary]]*Table15[[#This Row],[Percent of Time on Project]]</f>
        <v>0</v>
      </c>
      <c r="G36" s="19"/>
      <c r="H36" s="8">
        <f>Table15[[#This Row],[Salary Costs]]*Table15[[#This Row],[Fringe Percentage]]</f>
        <v>0</v>
      </c>
      <c r="I36" s="8">
        <f>Table15[[#This Row],[Salary Costs]]+Table15[[#This Row],[Fringe Cost]]</f>
        <v>0</v>
      </c>
      <c r="J36" s="28"/>
    </row>
    <row r="37" spans="3:10">
      <c r="C37" s="27"/>
      <c r="D37" s="8"/>
      <c r="E37" s="20"/>
      <c r="F37" s="8">
        <f>Table15[[#This Row],[Annual Salary]]*Table15[[#This Row],[Percent of Time on Project]]</f>
        <v>0</v>
      </c>
      <c r="G37" s="19"/>
      <c r="H37" s="8">
        <f>Table15[[#This Row],[Salary Costs]]*Table15[[#This Row],[Fringe Percentage]]</f>
        <v>0</v>
      </c>
      <c r="I37" s="8">
        <f>Table15[[#This Row],[Salary Costs]]+Table15[[#This Row],[Fringe Cost]]</f>
        <v>0</v>
      </c>
      <c r="J37" s="28"/>
    </row>
    <row r="38" spans="3:10">
      <c r="C38" s="27"/>
      <c r="D38" s="8"/>
      <c r="E38" s="20"/>
      <c r="F38" s="8">
        <f>Table15[[#This Row],[Annual Salary]]*Table15[[#This Row],[Percent of Time on Project]]</f>
        <v>0</v>
      </c>
      <c r="G38" s="19"/>
      <c r="H38" s="8">
        <f>Table15[[#This Row],[Salary Costs]]*Table15[[#This Row],[Fringe Percentage]]</f>
        <v>0</v>
      </c>
      <c r="I38" s="8">
        <f>Table15[[#This Row],[Salary Costs]]+Table15[[#This Row],[Fringe Cost]]</f>
        <v>0</v>
      </c>
      <c r="J38" s="28"/>
    </row>
    <row r="39" spans="3:10">
      <c r="C39" s="27"/>
      <c r="D39" s="8"/>
      <c r="E39" s="20"/>
      <c r="F39" s="8">
        <f>Table15[[#This Row],[Annual Salary]]*Table15[[#This Row],[Percent of Time on Project]]</f>
        <v>0</v>
      </c>
      <c r="G39" s="19"/>
      <c r="H39" s="8">
        <f>Table15[[#This Row],[Salary Costs]]*Table15[[#This Row],[Fringe Percentage]]</f>
        <v>0</v>
      </c>
      <c r="I39" s="8">
        <f>Table15[[#This Row],[Salary Costs]]+Table15[[#This Row],[Fringe Cost]]</f>
        <v>0</v>
      </c>
      <c r="J39" s="28"/>
    </row>
    <row r="40" spans="3:10">
      <c r="C40" s="27"/>
      <c r="D40" s="8"/>
      <c r="E40" s="20"/>
      <c r="F40" s="8">
        <f>Table15[[#This Row],[Annual Salary]]*Table15[[#This Row],[Percent of Time on Project]]</f>
        <v>0</v>
      </c>
      <c r="G40" s="19"/>
      <c r="H40" s="8">
        <f>Table15[[#This Row],[Salary Costs]]*Table15[[#This Row],[Fringe Percentage]]</f>
        <v>0</v>
      </c>
      <c r="I40" s="8">
        <f>Table15[[#This Row],[Salary Costs]]+Table15[[#This Row],[Fringe Cost]]</f>
        <v>0</v>
      </c>
      <c r="J40" s="28"/>
    </row>
    <row r="41" spans="3:10">
      <c r="C41" s="27"/>
      <c r="D41" s="8"/>
      <c r="E41" s="20"/>
      <c r="F41" s="8">
        <f>Table15[[#This Row],[Annual Salary]]*Table15[[#This Row],[Percent of Time on Project]]</f>
        <v>0</v>
      </c>
      <c r="G41" s="19"/>
      <c r="H41" s="8">
        <f>Table15[[#This Row],[Salary Costs]]*Table15[[#This Row],[Fringe Percentage]]</f>
        <v>0</v>
      </c>
      <c r="I41" s="8">
        <f>Table15[[#This Row],[Salary Costs]]+Table15[[#This Row],[Fringe Cost]]</f>
        <v>0</v>
      </c>
      <c r="J41" s="28"/>
    </row>
    <row r="42" spans="3:10">
      <c r="C42" s="27"/>
      <c r="D42" s="8"/>
      <c r="E42" s="62"/>
      <c r="F42" s="8">
        <f>Table15[[#This Row],[Annual Salary]]*Table15[[#This Row],[Percent of Time on Project]]</f>
        <v>0</v>
      </c>
      <c r="G42" s="19"/>
      <c r="H42" s="8">
        <f>Table15[[#This Row],[Salary Costs]]*Table15[[#This Row],[Fringe Percentage]]</f>
        <v>0</v>
      </c>
      <c r="I42" s="8">
        <f>Table15[[#This Row],[Salary Costs]]+Table15[[#This Row],[Fringe Cost]]</f>
        <v>0</v>
      </c>
      <c r="J42" s="28"/>
    </row>
    <row r="43" spans="3:10">
      <c r="C43" s="27"/>
      <c r="D43" s="8"/>
      <c r="E43" s="20"/>
      <c r="F43" s="8">
        <f>Table15[[#This Row],[Annual Salary]]*Table15[[#This Row],[Percent of Time on Project]]</f>
        <v>0</v>
      </c>
      <c r="G43" s="19"/>
      <c r="H43" s="8">
        <f>Table15[[#This Row],[Salary Costs]]*Table15[[#This Row],[Fringe Percentage]]</f>
        <v>0</v>
      </c>
      <c r="I43" s="8">
        <f>Table15[[#This Row],[Salary Costs]]+Table15[[#This Row],[Fringe Cost]]</f>
        <v>0</v>
      </c>
      <c r="J43" s="28"/>
    </row>
    <row r="44" spans="3:10">
      <c r="C44" s="27"/>
      <c r="D44" s="8"/>
      <c r="E44" s="20"/>
      <c r="F44" s="8">
        <f>Table15[[#This Row],[Annual Salary]]*Table15[[#This Row],[Percent of Time on Project]]</f>
        <v>0</v>
      </c>
      <c r="G44" s="19"/>
      <c r="H44" s="8">
        <f>Table15[[#This Row],[Salary Costs]]*Table15[[#This Row],[Fringe Percentage]]</f>
        <v>0</v>
      </c>
      <c r="I44" s="8">
        <f>Table15[[#This Row],[Salary Costs]]+Table15[[#This Row],[Fringe Cost]]</f>
        <v>0</v>
      </c>
      <c r="J44" s="28"/>
    </row>
    <row r="45" spans="3:10">
      <c r="C45" s="27"/>
      <c r="D45" s="8"/>
      <c r="E45" s="20"/>
      <c r="F45" s="8">
        <f>Table15[[#This Row],[Annual Salary]]*Table15[[#This Row],[Percent of Time on Project]]</f>
        <v>0</v>
      </c>
      <c r="G45" s="19"/>
      <c r="H45" s="8">
        <f>Table15[[#This Row],[Salary Costs]]*Table15[[#This Row],[Fringe Percentage]]</f>
        <v>0</v>
      </c>
      <c r="I45" s="8">
        <f>Table15[[#This Row],[Salary Costs]]+Table15[[#This Row],[Fringe Cost]]</f>
        <v>0</v>
      </c>
      <c r="J45" s="28"/>
    </row>
    <row r="46" spans="3:10">
      <c r="C46" s="27"/>
      <c r="D46" s="8"/>
      <c r="E46" s="20"/>
      <c r="F46" s="8">
        <f>Table15[[#This Row],[Annual Salary]]*Table15[[#This Row],[Percent of Time on Project]]</f>
        <v>0</v>
      </c>
      <c r="G46" s="19"/>
      <c r="H46" s="8">
        <f>Table15[[#This Row],[Salary Costs]]*Table15[[#This Row],[Fringe Percentage]]</f>
        <v>0</v>
      </c>
      <c r="I46" s="8">
        <f>Table15[[#This Row],[Salary Costs]]+Table15[[#This Row],[Fringe Cost]]</f>
        <v>0</v>
      </c>
      <c r="J46" s="28"/>
    </row>
    <row r="47" spans="3:10">
      <c r="C47" s="27"/>
      <c r="D47" s="8"/>
      <c r="E47" s="20"/>
      <c r="F47" s="8">
        <f>Table15[[#This Row],[Annual Salary]]*Table15[[#This Row],[Percent of Time on Project]]</f>
        <v>0</v>
      </c>
      <c r="G47" s="19"/>
      <c r="H47" s="8">
        <f>Table15[[#This Row],[Salary Costs]]*Table15[[#This Row],[Fringe Percentage]]</f>
        <v>0</v>
      </c>
      <c r="I47" s="8">
        <f>Table15[[#This Row],[Salary Costs]]+Table15[[#This Row],[Fringe Cost]]</f>
        <v>0</v>
      </c>
      <c r="J47" s="28"/>
    </row>
    <row r="48" spans="3:10">
      <c r="C48" s="27"/>
      <c r="D48" s="8"/>
      <c r="E48" s="20"/>
      <c r="F48" s="8">
        <f>Table15[[#This Row],[Annual Salary]]*Table15[[#This Row],[Percent of Time on Project]]</f>
        <v>0</v>
      </c>
      <c r="G48" s="19"/>
      <c r="H48" s="8">
        <f>Table15[[#This Row],[Salary Costs]]*Table15[[#This Row],[Fringe Percentage]]</f>
        <v>0</v>
      </c>
      <c r="I48" s="8">
        <f>Table15[[#This Row],[Salary Costs]]+Table15[[#This Row],[Fringe Cost]]</f>
        <v>0</v>
      </c>
      <c r="J48" s="28"/>
    </row>
    <row r="49" spans="2:10" ht="15" thickBot="1">
      <c r="C49" s="29"/>
      <c r="D49" s="10"/>
      <c r="E49" s="10"/>
      <c r="F49" s="12">
        <f>SUM(Table15[Salary Costs])</f>
        <v>0</v>
      </c>
      <c r="G49" s="11"/>
      <c r="H49" s="12">
        <f>SUM(Table15[Fringe Cost])</f>
        <v>0</v>
      </c>
      <c r="I49" s="12">
        <f>SUM(Table15[Total Cost])</f>
        <v>0</v>
      </c>
      <c r="J49" s="30"/>
    </row>
    <row r="50" spans="2:10" ht="15" thickBot="1"/>
    <row r="51" spans="2:10" ht="43.9" thickBot="1">
      <c r="B51" s="18" t="s">
        <v>11</v>
      </c>
      <c r="C51" s="3" t="s">
        <v>12</v>
      </c>
      <c r="D51" s="2" t="s">
        <v>13</v>
      </c>
      <c r="E51" s="5" t="s">
        <v>9</v>
      </c>
    </row>
    <row r="52" spans="2:10">
      <c r="C52" s="7"/>
      <c r="D52" s="8"/>
      <c r="E52" s="9"/>
    </row>
    <row r="53" spans="2:10">
      <c r="C53" s="7"/>
      <c r="D53" s="8"/>
      <c r="E53" s="9"/>
    </row>
    <row r="54" spans="2:10">
      <c r="C54" s="7"/>
      <c r="D54" s="8"/>
      <c r="E54" s="9"/>
    </row>
    <row r="55" spans="2:10">
      <c r="C55" s="7"/>
      <c r="D55" s="8"/>
      <c r="E55" s="9"/>
    </row>
    <row r="56" spans="2:10">
      <c r="C56" s="7"/>
      <c r="D56" s="8"/>
      <c r="E56" s="9"/>
    </row>
    <row r="57" spans="2:10">
      <c r="C57" s="7"/>
      <c r="D57" s="8"/>
      <c r="E57" s="9"/>
    </row>
    <row r="58" spans="2:10">
      <c r="C58" s="7"/>
      <c r="D58" s="8"/>
      <c r="E58" s="9"/>
    </row>
    <row r="59" spans="2:10">
      <c r="C59" s="7"/>
      <c r="D59" s="8"/>
      <c r="E59" s="9"/>
    </row>
    <row r="60" spans="2:10">
      <c r="C60" s="7"/>
      <c r="D60" s="8"/>
      <c r="E60" s="9"/>
    </row>
    <row r="61" spans="2:10">
      <c r="C61" s="7"/>
      <c r="D61" s="8"/>
      <c r="E61" s="9"/>
    </row>
    <row r="62" spans="2:10">
      <c r="C62" s="7"/>
      <c r="D62" s="8"/>
      <c r="E62" s="9"/>
    </row>
    <row r="63" spans="2:10">
      <c r="C63" s="7"/>
      <c r="D63" s="8"/>
      <c r="E63" s="9"/>
    </row>
    <row r="64" spans="2:10">
      <c r="C64" s="7"/>
      <c r="D64" s="8"/>
      <c r="E64" s="9"/>
    </row>
    <row r="65" spans="2:9">
      <c r="C65" s="7"/>
      <c r="D65" s="33">
        <f>SUM(Table1815[Contract Amount])</f>
        <v>0</v>
      </c>
      <c r="E65" s="9"/>
    </row>
    <row r="66" spans="2:9" ht="15" thickBot="1"/>
    <row r="67" spans="2:9" ht="15" thickBot="1">
      <c r="B67" s="36" t="s">
        <v>14</v>
      </c>
      <c r="C67" s="3" t="s">
        <v>15</v>
      </c>
      <c r="D67" s="2" t="s">
        <v>13</v>
      </c>
      <c r="E67" s="5" t="s">
        <v>9</v>
      </c>
    </row>
    <row r="68" spans="2:9">
      <c r="C68" s="7"/>
      <c r="D68" s="8"/>
      <c r="E68" s="9"/>
    </row>
    <row r="69" spans="2:9">
      <c r="C69" s="7"/>
      <c r="D69" s="8"/>
      <c r="E69" s="9"/>
    </row>
    <row r="70" spans="2:9">
      <c r="C70" s="7"/>
      <c r="D70" s="8"/>
      <c r="E70" s="9"/>
    </row>
    <row r="71" spans="2:9">
      <c r="C71" s="7"/>
      <c r="D71" s="8"/>
      <c r="E71" s="9"/>
    </row>
    <row r="72" spans="2:9">
      <c r="C72" s="7"/>
      <c r="D72" s="8"/>
      <c r="E72" s="9"/>
    </row>
    <row r="73" spans="2:9">
      <c r="C73" s="7"/>
      <c r="D73" s="8"/>
      <c r="E73" s="9"/>
    </row>
    <row r="74" spans="2:9">
      <c r="C74" s="7"/>
      <c r="D74" s="8"/>
      <c r="E74" s="9"/>
    </row>
    <row r="75" spans="2:9">
      <c r="C75" s="7"/>
      <c r="D75" s="8"/>
      <c r="E75" s="9"/>
    </row>
    <row r="76" spans="2:9">
      <c r="C76" s="7"/>
      <c r="D76" s="8"/>
      <c r="E76" s="9"/>
    </row>
    <row r="77" spans="2:9">
      <c r="C77" s="7"/>
      <c r="D77" s="8"/>
      <c r="E77" s="9"/>
    </row>
    <row r="78" spans="2:9">
      <c r="C78" s="7"/>
      <c r="D78" s="8"/>
      <c r="E78" s="9"/>
    </row>
    <row r="79" spans="2:9">
      <c r="C79" s="7"/>
      <c r="D79" s="8"/>
      <c r="E79" s="9"/>
      <c r="H79" s="66"/>
      <c r="I79" s="66"/>
    </row>
    <row r="80" spans="2:9">
      <c r="C80" s="7"/>
      <c r="D80" s="8"/>
      <c r="E80" s="9"/>
      <c r="H80" s="66"/>
      <c r="I80" s="66"/>
    </row>
    <row r="81" spans="2:11">
      <c r="C81" s="7"/>
      <c r="D81" s="33">
        <f>SUM(Table1810121617[Contract Amount])</f>
        <v>0</v>
      </c>
      <c r="E81" s="9"/>
      <c r="F81" s="79"/>
      <c r="G81" s="79"/>
      <c r="H81" s="80"/>
      <c r="I81" s="80"/>
      <c r="J81" s="79"/>
      <c r="K81" s="79"/>
    </row>
    <row r="82" spans="2:11" ht="15" thickBot="1">
      <c r="F82" s="79"/>
      <c r="G82" s="81"/>
      <c r="H82" s="82"/>
      <c r="I82" s="82"/>
      <c r="J82" s="80"/>
      <c r="K82" s="80"/>
    </row>
    <row r="83" spans="2:11" ht="15" thickBot="1">
      <c r="B83" s="36" t="s">
        <v>16</v>
      </c>
      <c r="C83" s="31" t="s">
        <v>16</v>
      </c>
      <c r="D83" s="32" t="s">
        <v>9</v>
      </c>
      <c r="F83" s="79"/>
      <c r="G83" s="81"/>
      <c r="H83" s="83"/>
      <c r="I83" s="84"/>
      <c r="J83" s="80"/>
      <c r="K83" s="80"/>
    </row>
    <row r="84" spans="2:11" ht="15" thickBot="1">
      <c r="C84" s="37"/>
      <c r="D84" s="38"/>
      <c r="F84" s="79"/>
      <c r="G84" s="80"/>
      <c r="H84" s="80"/>
      <c r="I84" s="80"/>
      <c r="J84" s="80"/>
      <c r="K84" s="80"/>
    </row>
    <row r="85" spans="2:11" ht="15" thickBot="1">
      <c r="C85" s="13"/>
      <c r="D85" s="14"/>
      <c r="F85" s="79"/>
      <c r="G85" s="80"/>
      <c r="H85" s="80"/>
      <c r="I85" s="81"/>
      <c r="J85" s="82"/>
      <c r="K85" s="82"/>
    </row>
    <row r="86" spans="2:11" ht="29.45" thickBot="1">
      <c r="B86" s="36" t="s">
        <v>17</v>
      </c>
      <c r="C86" s="31" t="s">
        <v>17</v>
      </c>
      <c r="D86" s="32" t="s">
        <v>9</v>
      </c>
      <c r="F86" s="79"/>
      <c r="G86" s="80"/>
      <c r="H86" s="80"/>
      <c r="I86" s="81"/>
      <c r="J86" s="83"/>
      <c r="K86" s="84"/>
    </row>
    <row r="87" spans="2:11" ht="15" thickBot="1">
      <c r="B87" s="16"/>
      <c r="C87" s="37"/>
      <c r="D87" s="38"/>
      <c r="F87" s="79"/>
      <c r="G87" s="79"/>
      <c r="H87" s="80"/>
      <c r="I87" s="80"/>
      <c r="J87" s="79"/>
      <c r="K87" s="79"/>
    </row>
    <row r="88" spans="2:11" ht="15" thickBot="1">
      <c r="B88" s="16"/>
      <c r="H88" s="66"/>
      <c r="I88" s="66"/>
    </row>
    <row r="89" spans="2:11" ht="15" thickBot="1">
      <c r="B89" s="36" t="s">
        <v>18</v>
      </c>
      <c r="C89" s="31" t="s">
        <v>18</v>
      </c>
      <c r="D89" s="32" t="s">
        <v>9</v>
      </c>
      <c r="H89" s="66"/>
      <c r="I89" s="66"/>
    </row>
    <row r="90" spans="2:11" ht="15" thickBot="1">
      <c r="B90" s="16"/>
      <c r="C90" s="37"/>
      <c r="D90" s="38"/>
      <c r="H90" s="66"/>
      <c r="I90" s="66"/>
    </row>
    <row r="91" spans="2:11" ht="15" thickBot="1">
      <c r="B91" s="15"/>
      <c r="C91" s="13"/>
      <c r="D91" s="14"/>
      <c r="G91" s="15"/>
      <c r="H91" s="73"/>
      <c r="I91" s="74"/>
    </row>
    <row r="92" spans="2:11" ht="29.45" thickBot="1">
      <c r="B92" s="36" t="s">
        <v>19</v>
      </c>
      <c r="C92" s="5" t="s">
        <v>20</v>
      </c>
      <c r="D92" s="2" t="s">
        <v>21</v>
      </c>
      <c r="E92" s="4" t="s">
        <v>22</v>
      </c>
      <c r="F92" s="4" t="s">
        <v>8</v>
      </c>
      <c r="G92" s="5" t="s">
        <v>9</v>
      </c>
    </row>
    <row r="93" spans="2:11">
      <c r="C93" s="8"/>
      <c r="D93" s="8"/>
      <c r="E93" s="53"/>
      <c r="F93" s="8">
        <f>Table181012161718[[#This Row],[Unit Price]]*Table181012161718[[#This Row],[Number of Units]]</f>
        <v>0</v>
      </c>
      <c r="G93" s="9"/>
    </row>
    <row r="94" spans="2:11">
      <c r="C94" s="8"/>
      <c r="D94" s="8"/>
      <c r="E94" s="53"/>
      <c r="F94" s="8">
        <f>Table181012161718[[#This Row],[Unit Price]]*Table181012161718[[#This Row],[Number of Units]]</f>
        <v>0</v>
      </c>
      <c r="G94" s="9"/>
    </row>
    <row r="95" spans="2:11">
      <c r="C95" s="8"/>
      <c r="D95" s="8"/>
      <c r="E95" s="53"/>
      <c r="F95" s="8">
        <f>Table181012161718[[#This Row],[Unit Price]]*Table181012161718[[#This Row],[Number of Units]]</f>
        <v>0</v>
      </c>
      <c r="G95" s="9"/>
    </row>
    <row r="96" spans="2:11">
      <c r="C96" s="8"/>
      <c r="D96" s="8"/>
      <c r="E96" s="53"/>
      <c r="F96" s="8">
        <f>Table181012161718[[#This Row],[Unit Price]]*Table181012161718[[#This Row],[Number of Units]]</f>
        <v>0</v>
      </c>
      <c r="G96" s="9"/>
    </row>
    <row r="97" spans="2:7">
      <c r="C97" s="8"/>
      <c r="D97" s="8"/>
      <c r="E97" s="53"/>
      <c r="F97" s="8">
        <f>Table181012161718[[#This Row],[Unit Price]]*Table181012161718[[#This Row],[Number of Units]]</f>
        <v>0</v>
      </c>
      <c r="G97" s="9"/>
    </row>
    <row r="98" spans="2:7">
      <c r="C98" s="8"/>
      <c r="D98" s="8"/>
      <c r="E98" s="53"/>
      <c r="F98" s="8">
        <f>Table181012161718[[#This Row],[Unit Price]]*Table181012161718[[#This Row],[Number of Units]]</f>
        <v>0</v>
      </c>
      <c r="G98" s="9"/>
    </row>
    <row r="99" spans="2:7">
      <c r="C99" s="8"/>
      <c r="D99" s="8"/>
      <c r="E99" s="53"/>
      <c r="F99" s="8">
        <f>Table181012161718[[#This Row],[Unit Price]]*Table181012161718[[#This Row],[Number of Units]]</f>
        <v>0</v>
      </c>
      <c r="G99" s="9"/>
    </row>
    <row r="100" spans="2:7">
      <c r="C100" s="8"/>
      <c r="D100" s="8"/>
      <c r="E100" s="53"/>
      <c r="F100" s="8">
        <f>Table181012161718[[#This Row],[Unit Price]]*Table181012161718[[#This Row],[Number of Units]]</f>
        <v>0</v>
      </c>
      <c r="G100" s="9"/>
    </row>
    <row r="101" spans="2:7">
      <c r="C101" s="8"/>
      <c r="D101" s="8"/>
      <c r="E101" s="53"/>
      <c r="F101" s="8">
        <f>Table181012161718[[#This Row],[Unit Price]]*Table181012161718[[#This Row],[Number of Units]]</f>
        <v>0</v>
      </c>
      <c r="G101" s="9"/>
    </row>
    <row r="102" spans="2:7">
      <c r="C102" s="8"/>
      <c r="D102" s="8"/>
      <c r="E102" s="53"/>
      <c r="F102" s="8">
        <f>Table181012161718[[#This Row],[Unit Price]]*Table181012161718[[#This Row],[Number of Units]]</f>
        <v>0</v>
      </c>
      <c r="G102" s="9"/>
    </row>
    <row r="103" spans="2:7">
      <c r="C103" s="8"/>
      <c r="D103" s="8"/>
      <c r="E103" s="53"/>
      <c r="F103" s="8">
        <f>Table181012161718[[#This Row],[Unit Price]]*Table181012161718[[#This Row],[Number of Units]]</f>
        <v>0</v>
      </c>
      <c r="G103" s="9"/>
    </row>
    <row r="104" spans="2:7">
      <c r="C104" s="8"/>
      <c r="D104" s="8"/>
      <c r="E104" s="53"/>
      <c r="F104" s="8">
        <f>Table181012161718[[#This Row],[Unit Price]]*Table181012161718[[#This Row],[Number of Units]]</f>
        <v>0</v>
      </c>
      <c r="G104" s="9"/>
    </row>
    <row r="105" spans="2:7">
      <c r="C105" s="8"/>
      <c r="D105" s="8"/>
      <c r="E105" s="53"/>
      <c r="F105" s="8">
        <f>Table181012161718[[#This Row],[Unit Price]]*Table181012161718[[#This Row],[Number of Units]]</f>
        <v>0</v>
      </c>
      <c r="G105" s="9"/>
    </row>
    <row r="106" spans="2:7">
      <c r="C106" s="20"/>
      <c r="D106" s="39"/>
      <c r="E106" s="39"/>
      <c r="F106" s="40">
        <f>SUM(Table181012161718[Total Cost])</f>
        <v>0</v>
      </c>
      <c r="G106" s="41"/>
    </row>
    <row r="107" spans="2:7" ht="15" thickBot="1">
      <c r="C107" s="20"/>
      <c r="D107" s="39"/>
      <c r="E107" s="39"/>
      <c r="F107" s="39"/>
      <c r="G107" s="41"/>
    </row>
    <row r="108" spans="2:7" ht="29.45" thickBot="1">
      <c r="B108" s="36" t="s">
        <v>23</v>
      </c>
      <c r="C108" s="5" t="s">
        <v>20</v>
      </c>
      <c r="D108" s="2" t="s">
        <v>21</v>
      </c>
      <c r="E108" s="4" t="s">
        <v>22</v>
      </c>
      <c r="F108" s="4" t="s">
        <v>8</v>
      </c>
      <c r="G108" s="5" t="s">
        <v>9</v>
      </c>
    </row>
    <row r="109" spans="2:7">
      <c r="C109" s="8"/>
      <c r="D109" s="8"/>
      <c r="E109" s="53"/>
      <c r="F109" s="8">
        <f>Table1810121617189[[#This Row],[Unit Price]]*Table1810121617189[[#This Row],[Number of Units]]</f>
        <v>0</v>
      </c>
      <c r="G109" s="9"/>
    </row>
    <row r="110" spans="2:7">
      <c r="C110" s="8"/>
      <c r="D110" s="8"/>
      <c r="E110" s="53"/>
      <c r="F110" s="8">
        <f>Table1810121617189[[#This Row],[Unit Price]]*Table1810121617189[[#This Row],[Number of Units]]</f>
        <v>0</v>
      </c>
      <c r="G110" s="9"/>
    </row>
    <row r="111" spans="2:7">
      <c r="C111" s="8"/>
      <c r="D111" s="8"/>
      <c r="E111" s="53"/>
      <c r="F111" s="8">
        <f>Table1810121617189[[#This Row],[Unit Price]]*Table1810121617189[[#This Row],[Number of Units]]</f>
        <v>0</v>
      </c>
      <c r="G111" s="9"/>
    </row>
    <row r="112" spans="2:7">
      <c r="C112" s="8"/>
      <c r="D112" s="8"/>
      <c r="E112" s="53"/>
      <c r="F112" s="8">
        <f>Table1810121617189[[#This Row],[Unit Price]]*Table1810121617189[[#This Row],[Number of Units]]</f>
        <v>0</v>
      </c>
      <c r="G112" s="9"/>
    </row>
    <row r="113" spans="2:7">
      <c r="C113" s="8"/>
      <c r="D113" s="8"/>
      <c r="E113" s="53"/>
      <c r="F113" s="8">
        <f>Table1810121617189[[#This Row],[Unit Price]]*Table1810121617189[[#This Row],[Number of Units]]</f>
        <v>0</v>
      </c>
      <c r="G113" s="9"/>
    </row>
    <row r="114" spans="2:7">
      <c r="C114" s="8"/>
      <c r="D114" s="8"/>
      <c r="E114" s="53"/>
      <c r="F114" s="8">
        <f>Table1810121617189[[#This Row],[Unit Price]]*Table1810121617189[[#This Row],[Number of Units]]</f>
        <v>0</v>
      </c>
      <c r="G114" s="9"/>
    </row>
    <row r="115" spans="2:7">
      <c r="C115" s="8"/>
      <c r="D115" s="8"/>
      <c r="E115" s="53"/>
      <c r="F115" s="8">
        <f>Table1810121617189[[#This Row],[Unit Price]]*Table1810121617189[[#This Row],[Number of Units]]</f>
        <v>0</v>
      </c>
      <c r="G115" s="9"/>
    </row>
    <row r="116" spans="2:7">
      <c r="C116" s="8"/>
      <c r="D116" s="8"/>
      <c r="E116" s="53"/>
      <c r="F116" s="8">
        <f>Table1810121617189[[#This Row],[Unit Price]]*Table1810121617189[[#This Row],[Number of Units]]</f>
        <v>0</v>
      </c>
      <c r="G116" s="9"/>
    </row>
    <row r="117" spans="2:7">
      <c r="C117" s="8"/>
      <c r="D117" s="8"/>
      <c r="E117" s="53"/>
      <c r="F117" s="8">
        <f>Table1810121617189[[#This Row],[Unit Price]]*Table1810121617189[[#This Row],[Number of Units]]</f>
        <v>0</v>
      </c>
      <c r="G117" s="9"/>
    </row>
    <row r="118" spans="2:7">
      <c r="C118" s="8"/>
      <c r="D118" s="8"/>
      <c r="E118" s="53"/>
      <c r="F118" s="8">
        <f>Table1810121617189[[#This Row],[Unit Price]]*Table1810121617189[[#This Row],[Number of Units]]</f>
        <v>0</v>
      </c>
      <c r="G118" s="9"/>
    </row>
    <row r="119" spans="2:7">
      <c r="C119" s="8"/>
      <c r="D119" s="8"/>
      <c r="E119" s="53"/>
      <c r="F119" s="8">
        <f>Table1810121617189[[#This Row],[Unit Price]]*Table1810121617189[[#This Row],[Number of Units]]</f>
        <v>0</v>
      </c>
      <c r="G119" s="9"/>
    </row>
    <row r="120" spans="2:7">
      <c r="C120" s="8"/>
      <c r="D120" s="8"/>
      <c r="E120" s="53"/>
      <c r="F120" s="8">
        <f>Table1810121617189[[#This Row],[Unit Price]]*Table1810121617189[[#This Row],[Number of Units]]</f>
        <v>0</v>
      </c>
      <c r="G120" s="9"/>
    </row>
    <row r="121" spans="2:7">
      <c r="C121" s="8"/>
      <c r="D121" s="8"/>
      <c r="E121" s="53"/>
      <c r="F121" s="8">
        <f>Table1810121617189[[#This Row],[Unit Price]]*Table1810121617189[[#This Row],[Number of Units]]</f>
        <v>0</v>
      </c>
      <c r="G121" s="9"/>
    </row>
    <row r="122" spans="2:7">
      <c r="C122" s="20"/>
      <c r="D122" s="39"/>
      <c r="E122" s="39"/>
      <c r="F122" s="40">
        <f>SUM(Table1810121617189[Total Cost])</f>
        <v>0</v>
      </c>
      <c r="G122" s="41"/>
    </row>
    <row r="123" spans="2:7" ht="15" thickBot="1"/>
    <row r="124" spans="2:7" ht="15" thickBot="1">
      <c r="B124" s="36" t="s">
        <v>24</v>
      </c>
      <c r="C124" s="5" t="s">
        <v>20</v>
      </c>
      <c r="D124" s="2" t="s">
        <v>21</v>
      </c>
      <c r="E124" s="4" t="s">
        <v>22</v>
      </c>
      <c r="F124" s="4" t="s">
        <v>8</v>
      </c>
      <c r="G124" s="5" t="s">
        <v>9</v>
      </c>
    </row>
    <row r="125" spans="2:7">
      <c r="C125" s="8"/>
      <c r="D125" s="8"/>
      <c r="E125" s="53"/>
      <c r="F125" s="8">
        <f>Table18101216171819[[#This Row],[Unit Price]]*Table18101216171819[[#This Row],[Number of Units]]</f>
        <v>0</v>
      </c>
      <c r="G125" s="9"/>
    </row>
    <row r="126" spans="2:7">
      <c r="C126" s="8"/>
      <c r="D126" s="8"/>
      <c r="E126" s="53"/>
      <c r="F126" s="8">
        <f>Table18101216171819[[#This Row],[Unit Price]]*Table18101216171819[[#This Row],[Number of Units]]</f>
        <v>0</v>
      </c>
      <c r="G126" s="9"/>
    </row>
    <row r="127" spans="2:7">
      <c r="C127" s="8"/>
      <c r="D127" s="8"/>
      <c r="E127" s="53"/>
      <c r="F127" s="8">
        <f>Table18101216171819[[#This Row],[Unit Price]]*Table18101216171819[[#This Row],[Number of Units]]</f>
        <v>0</v>
      </c>
      <c r="G127" s="9"/>
    </row>
    <row r="128" spans="2:7">
      <c r="C128" s="8"/>
      <c r="D128" s="8"/>
      <c r="E128" s="53"/>
      <c r="F128" s="8">
        <f>Table18101216171819[[#This Row],[Unit Price]]*Table18101216171819[[#This Row],[Number of Units]]</f>
        <v>0</v>
      </c>
      <c r="G128" s="9"/>
    </row>
    <row r="129" spans="2:10">
      <c r="C129" s="8"/>
      <c r="D129" s="8"/>
      <c r="E129" s="53"/>
      <c r="F129" s="8">
        <f>Table18101216171819[[#This Row],[Unit Price]]*Table18101216171819[[#This Row],[Number of Units]]</f>
        <v>0</v>
      </c>
      <c r="G129" s="9"/>
    </row>
    <row r="130" spans="2:10">
      <c r="C130" s="8"/>
      <c r="D130" s="8"/>
      <c r="E130" s="53"/>
      <c r="F130" s="8">
        <f>Table18101216171819[[#This Row],[Unit Price]]*Table18101216171819[[#This Row],[Number of Units]]</f>
        <v>0</v>
      </c>
      <c r="G130" s="9"/>
    </row>
    <row r="131" spans="2:10">
      <c r="C131" s="20"/>
      <c r="D131" s="39"/>
      <c r="E131" s="39"/>
      <c r="F131" s="40">
        <f>SUM(Table18101216171819[Total Cost])</f>
        <v>0</v>
      </c>
      <c r="G131" s="41"/>
    </row>
    <row r="132" spans="2:10" ht="15" thickBot="1">
      <c r="C132" s="20"/>
      <c r="D132" s="39"/>
      <c r="E132" s="39"/>
      <c r="F132" s="39"/>
      <c r="G132" s="78"/>
      <c r="H132" s="66"/>
    </row>
    <row r="133" spans="2:10" ht="15" thickBot="1">
      <c r="B133" s="36" t="s">
        <v>25</v>
      </c>
      <c r="C133" s="31" t="s">
        <v>26</v>
      </c>
      <c r="D133" s="32" t="s">
        <v>9</v>
      </c>
      <c r="F133" s="16"/>
      <c r="G133" s="72"/>
      <c r="H133" s="72"/>
    </row>
    <row r="134" spans="2:10" ht="15" thickBot="1">
      <c r="C134" s="42"/>
      <c r="D134" s="38"/>
      <c r="F134" s="66"/>
      <c r="G134" s="77"/>
      <c r="H134" s="74"/>
    </row>
    <row r="135" spans="2:10" ht="15" thickBot="1"/>
    <row r="136" spans="2:10" ht="15" thickBot="1">
      <c r="B136" s="35" t="s">
        <v>27</v>
      </c>
      <c r="C136" s="3" t="s">
        <v>20</v>
      </c>
      <c r="D136" s="2" t="s">
        <v>28</v>
      </c>
      <c r="E136" s="5" t="s">
        <v>9</v>
      </c>
      <c r="G136" s="35" t="s">
        <v>29</v>
      </c>
      <c r="H136" s="3" t="s">
        <v>20</v>
      </c>
      <c r="I136" s="2" t="s">
        <v>28</v>
      </c>
      <c r="J136" s="5" t="s">
        <v>9</v>
      </c>
    </row>
    <row r="137" spans="2:10">
      <c r="C137" s="7"/>
      <c r="D137" s="8"/>
      <c r="E137" s="9"/>
      <c r="H137" s="7"/>
      <c r="I137" s="8"/>
      <c r="J137" s="9"/>
    </row>
    <row r="138" spans="2:10">
      <c r="C138" s="7"/>
      <c r="D138" s="8"/>
      <c r="E138" s="9"/>
      <c r="H138" s="7"/>
      <c r="I138" s="8"/>
      <c r="J138" s="9"/>
    </row>
    <row r="139" spans="2:10">
      <c r="C139" s="7"/>
      <c r="D139" s="8"/>
      <c r="E139" s="9"/>
      <c r="H139" s="7"/>
      <c r="I139" s="8"/>
      <c r="J139" s="9"/>
    </row>
    <row r="140" spans="2:10">
      <c r="C140" s="7"/>
      <c r="D140" s="8"/>
      <c r="E140" s="9"/>
      <c r="H140" s="7"/>
      <c r="I140" s="8"/>
      <c r="J140" s="9"/>
    </row>
    <row r="141" spans="2:10">
      <c r="C141" s="7"/>
      <c r="D141" s="8"/>
      <c r="E141" s="9"/>
      <c r="H141" s="7"/>
      <c r="I141" s="8"/>
      <c r="J141" s="9"/>
    </row>
    <row r="142" spans="2:10">
      <c r="C142" s="7"/>
      <c r="D142" s="8"/>
      <c r="E142" s="9"/>
      <c r="H142" s="7"/>
      <c r="I142" s="8"/>
      <c r="J142" s="9"/>
    </row>
    <row r="143" spans="2:10">
      <c r="C143" s="7"/>
      <c r="D143" s="8"/>
      <c r="E143" s="9"/>
      <c r="H143" s="7"/>
      <c r="I143" s="8"/>
      <c r="J143" s="9"/>
    </row>
    <row r="144" spans="2:10">
      <c r="C144" s="7"/>
      <c r="D144" s="8"/>
      <c r="E144" s="9"/>
      <c r="H144" s="7"/>
      <c r="I144" s="8"/>
      <c r="J144" s="9"/>
    </row>
    <row r="145" spans="3:10">
      <c r="C145" s="7"/>
      <c r="D145" s="8"/>
      <c r="E145" s="9"/>
      <c r="H145" s="7"/>
      <c r="I145" s="8"/>
      <c r="J145" s="9"/>
    </row>
    <row r="146" spans="3:10">
      <c r="C146" s="7"/>
      <c r="D146" s="8"/>
      <c r="E146" s="9"/>
      <c r="H146" s="7"/>
      <c r="I146" s="8"/>
      <c r="J146" s="9"/>
    </row>
    <row r="147" spans="3:10">
      <c r="C147" s="7"/>
      <c r="D147" s="8"/>
      <c r="E147" s="9"/>
      <c r="H147" s="7"/>
      <c r="I147" s="8"/>
      <c r="J147" s="9"/>
    </row>
    <row r="148" spans="3:10">
      <c r="C148" s="7"/>
      <c r="D148" s="8"/>
      <c r="E148" s="9"/>
      <c r="H148" s="7"/>
      <c r="I148" s="8"/>
      <c r="J148" s="9"/>
    </row>
    <row r="149" spans="3:10">
      <c r="C149" s="7"/>
      <c r="D149" s="8"/>
      <c r="E149" s="9"/>
      <c r="H149" s="7"/>
      <c r="I149" s="8"/>
      <c r="J149" s="9"/>
    </row>
    <row r="150" spans="3:10">
      <c r="C150" s="7"/>
      <c r="D150" s="33">
        <f>SUM(Table181012161721[Cost])</f>
        <v>0</v>
      </c>
      <c r="E150" s="9"/>
      <c r="H150" s="7"/>
      <c r="I150" s="33">
        <f>SUM(Table18101216172112[Cost])</f>
        <v>0</v>
      </c>
      <c r="J150" s="9"/>
    </row>
  </sheetData>
  <phoneticPr fontId="4" type="noConversion"/>
  <pageMargins left="0.7" right="0.7" top="0.75" bottom="0.75" header="0.3" footer="0.3"/>
  <pageSetup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DC53-086A-4C2C-9F5D-0D0B51044533}">
  <dimension ref="B2:Q151"/>
  <sheetViews>
    <sheetView zoomScale="60" workbookViewId="0">
      <selection activeCell="B2" sqref="B2"/>
    </sheetView>
  </sheetViews>
  <sheetFormatPr defaultRowHeight="14.45"/>
  <cols>
    <col min="1" max="1" width="9.140625" customWidth="1"/>
    <col min="2" max="2" width="59.140625" customWidth="1"/>
    <col min="3" max="3" width="23.85546875" customWidth="1"/>
    <col min="4" max="4" width="28" customWidth="1"/>
    <col min="5" max="5" width="26" customWidth="1"/>
    <col min="6" max="6" width="25.5703125" customWidth="1"/>
    <col min="7" max="7" width="26.85546875" customWidth="1"/>
    <col min="8" max="8" width="32.140625" customWidth="1"/>
    <col min="9" max="9" width="32.5703125" customWidth="1"/>
    <col min="10" max="10" width="30.5703125" customWidth="1"/>
  </cols>
  <sheetData>
    <row r="2" spans="2:10" ht="57.75" customHeight="1">
      <c r="B2" s="87" t="s">
        <v>30</v>
      </c>
      <c r="C2" s="17"/>
    </row>
    <row r="4" spans="2:10" ht="15" thickBot="1"/>
    <row r="5" spans="2:10">
      <c r="B5" s="18" t="s">
        <v>31</v>
      </c>
      <c r="C5" s="22" t="s">
        <v>2</v>
      </c>
      <c r="D5" s="23" t="s">
        <v>3</v>
      </c>
      <c r="E5" s="23" t="s">
        <v>4</v>
      </c>
      <c r="F5" s="24" t="s">
        <v>5</v>
      </c>
      <c r="G5" s="25" t="s">
        <v>6</v>
      </c>
      <c r="H5" s="25" t="s">
        <v>7</v>
      </c>
      <c r="I5" s="25" t="s">
        <v>8</v>
      </c>
      <c r="J5" s="26" t="s">
        <v>9</v>
      </c>
    </row>
    <row r="6" spans="2:10">
      <c r="C6" s="27"/>
      <c r="D6" s="8"/>
      <c r="E6" s="51"/>
      <c r="F6" s="8">
        <f>Table122[[#This Row],[Annual Salary]]*Table122[[#This Row],[Percent of Time on Project]]</f>
        <v>0</v>
      </c>
      <c r="G6" s="19"/>
      <c r="H6" s="8">
        <f>Table122[[#This Row],[Salary Costs]]*Table122[[#This Row],[Fringe Percentage]]</f>
        <v>0</v>
      </c>
      <c r="I6" s="8">
        <f>Table122[[#This Row],[Salary Costs]]+Table122[[#This Row],[Fringe Cost]]</f>
        <v>0</v>
      </c>
      <c r="J6" s="28"/>
    </row>
    <row r="7" spans="2:10">
      <c r="C7" s="27"/>
      <c r="D7" s="8"/>
      <c r="E7" s="51"/>
      <c r="F7" s="8">
        <f>Table122[[#This Row],[Annual Salary]]*Table122[[#This Row],[Percent of Time on Project]]</f>
        <v>0</v>
      </c>
      <c r="G7" s="19"/>
      <c r="H7" s="8">
        <f>Table122[[#This Row],[Salary Costs]]*Table122[[#This Row],[Fringe Percentage]]</f>
        <v>0</v>
      </c>
      <c r="I7" s="8">
        <f>Table122[[#This Row],[Salary Costs]]+Table122[[#This Row],[Fringe Cost]]</f>
        <v>0</v>
      </c>
      <c r="J7" s="28"/>
    </row>
    <row r="8" spans="2:10">
      <c r="C8" s="27"/>
      <c r="D8" s="8"/>
      <c r="E8" s="51"/>
      <c r="F8" s="8">
        <f>Table122[[#This Row],[Annual Salary]]*Table122[[#This Row],[Percent of Time on Project]]</f>
        <v>0</v>
      </c>
      <c r="G8" s="19"/>
      <c r="H8" s="8">
        <f>Table122[[#This Row],[Salary Costs]]*Table122[[#This Row],[Fringe Percentage]]</f>
        <v>0</v>
      </c>
      <c r="I8" s="8">
        <f>Table122[[#This Row],[Salary Costs]]+Table122[[#This Row],[Fringe Cost]]</f>
        <v>0</v>
      </c>
      <c r="J8" s="28"/>
    </row>
    <row r="9" spans="2:10">
      <c r="C9" s="27"/>
      <c r="D9" s="8"/>
      <c r="E9" s="51"/>
      <c r="F9" s="8">
        <f>Table122[[#This Row],[Annual Salary]]*Table122[[#This Row],[Percent of Time on Project]]</f>
        <v>0</v>
      </c>
      <c r="G9" s="19"/>
      <c r="H9" s="8">
        <f>Table122[[#This Row],[Salary Costs]]*Table122[[#This Row],[Fringe Percentage]]</f>
        <v>0</v>
      </c>
      <c r="I9" s="8">
        <f>Table122[[#This Row],[Salary Costs]]+Table122[[#This Row],[Fringe Cost]]</f>
        <v>0</v>
      </c>
      <c r="J9" s="28"/>
    </row>
    <row r="10" spans="2:10">
      <c r="C10" s="27"/>
      <c r="D10" s="8"/>
      <c r="E10" s="51"/>
      <c r="F10" s="8">
        <f>Table122[[#This Row],[Annual Salary]]*Table122[[#This Row],[Percent of Time on Project]]</f>
        <v>0</v>
      </c>
      <c r="G10" s="19"/>
      <c r="H10" s="8">
        <f>Table122[[#This Row],[Salary Costs]]*Table122[[#This Row],[Fringe Percentage]]</f>
        <v>0</v>
      </c>
      <c r="I10" s="8">
        <f>Table122[[#This Row],[Salary Costs]]+Table122[[#This Row],[Fringe Cost]]</f>
        <v>0</v>
      </c>
      <c r="J10" s="28"/>
    </row>
    <row r="11" spans="2:10">
      <c r="C11" s="27"/>
      <c r="D11" s="8"/>
      <c r="E11" s="51"/>
      <c r="F11" s="8">
        <f>Table122[[#This Row],[Annual Salary]]*Table122[[#This Row],[Percent of Time on Project]]</f>
        <v>0</v>
      </c>
      <c r="G11" s="19"/>
      <c r="H11" s="8">
        <f>Table122[[#This Row],[Salary Costs]]*Table122[[#This Row],[Fringe Percentage]]</f>
        <v>0</v>
      </c>
      <c r="I11" s="8">
        <f>Table122[[#This Row],[Salary Costs]]+Table122[[#This Row],[Fringe Cost]]</f>
        <v>0</v>
      </c>
      <c r="J11" s="28"/>
    </row>
    <row r="12" spans="2:10">
      <c r="C12" s="27"/>
      <c r="D12" s="8"/>
      <c r="E12" s="51"/>
      <c r="F12" s="8">
        <f>Table122[[#This Row],[Annual Salary]]*Table122[[#This Row],[Percent of Time on Project]]</f>
        <v>0</v>
      </c>
      <c r="G12" s="19"/>
      <c r="H12" s="8">
        <f>Table122[[#This Row],[Salary Costs]]*Table122[[#This Row],[Fringe Percentage]]</f>
        <v>0</v>
      </c>
      <c r="I12" s="8">
        <f>Table122[[#This Row],[Salary Costs]]+Table122[[#This Row],[Fringe Cost]]</f>
        <v>0</v>
      </c>
      <c r="J12" s="28"/>
    </row>
    <row r="13" spans="2:10">
      <c r="C13" s="27"/>
      <c r="D13" s="8"/>
      <c r="E13" s="51"/>
      <c r="F13" s="8">
        <f>Table122[[#This Row],[Annual Salary]]*Table122[[#This Row],[Percent of Time on Project]]</f>
        <v>0</v>
      </c>
      <c r="G13" s="19"/>
      <c r="H13" s="8">
        <f>Table122[[#This Row],[Salary Costs]]*Table122[[#This Row],[Fringe Percentage]]</f>
        <v>0</v>
      </c>
      <c r="I13" s="8">
        <f>Table122[[#This Row],[Salary Costs]]+Table122[[#This Row],[Fringe Cost]]</f>
        <v>0</v>
      </c>
      <c r="J13" s="28"/>
    </row>
    <row r="14" spans="2:10">
      <c r="C14" s="27"/>
      <c r="D14" s="8"/>
      <c r="E14" s="51"/>
      <c r="F14" s="8">
        <f>Table122[[#This Row],[Annual Salary]]*Table122[[#This Row],[Percent of Time on Project]]</f>
        <v>0</v>
      </c>
      <c r="G14" s="19"/>
      <c r="H14" s="8">
        <f>Table122[[#This Row],[Salary Costs]]*Table122[[#This Row],[Fringe Percentage]]</f>
        <v>0</v>
      </c>
      <c r="I14" s="8">
        <f>Table122[[#This Row],[Salary Costs]]+Table122[[#This Row],[Fringe Cost]]</f>
        <v>0</v>
      </c>
      <c r="J14" s="28"/>
    </row>
    <row r="15" spans="2:10">
      <c r="C15" s="27"/>
      <c r="D15" s="8"/>
      <c r="E15" s="51"/>
      <c r="F15" s="8">
        <f>Table122[[#This Row],[Annual Salary]]*Table122[[#This Row],[Percent of Time on Project]]</f>
        <v>0</v>
      </c>
      <c r="G15" s="19"/>
      <c r="H15" s="8">
        <f>Table122[[#This Row],[Salary Costs]]*Table122[[#This Row],[Fringe Percentage]]</f>
        <v>0</v>
      </c>
      <c r="I15" s="8">
        <f>Table122[[#This Row],[Salary Costs]]+Table122[[#This Row],[Fringe Cost]]</f>
        <v>0</v>
      </c>
      <c r="J15" s="28"/>
    </row>
    <row r="16" spans="2:10">
      <c r="C16" s="27"/>
      <c r="D16" s="8"/>
      <c r="E16" s="51"/>
      <c r="F16" s="8">
        <f>Table122[[#This Row],[Annual Salary]]*Table122[[#This Row],[Percent of Time on Project]]</f>
        <v>0</v>
      </c>
      <c r="G16" s="19"/>
      <c r="H16" s="8">
        <f>Table122[[#This Row],[Salary Costs]]*Table122[[#This Row],[Fringe Percentage]]</f>
        <v>0</v>
      </c>
      <c r="I16" s="8">
        <f>Table122[[#This Row],[Salary Costs]]+Table122[[#This Row],[Fringe Cost]]</f>
        <v>0</v>
      </c>
      <c r="J16" s="28"/>
    </row>
    <row r="17" spans="2:10">
      <c r="C17" s="27"/>
      <c r="D17" s="8"/>
      <c r="E17" s="51"/>
      <c r="F17" s="8">
        <f>Table122[[#This Row],[Annual Salary]]*Table122[[#This Row],[Percent of Time on Project]]</f>
        <v>0</v>
      </c>
      <c r="G17" s="19"/>
      <c r="H17" s="8">
        <f>Table122[[#This Row],[Salary Costs]]*Table122[[#This Row],[Fringe Percentage]]</f>
        <v>0</v>
      </c>
      <c r="I17" s="8">
        <f>Table122[[#This Row],[Salary Costs]]+Table122[[#This Row],[Fringe Cost]]</f>
        <v>0</v>
      </c>
      <c r="J17" s="28"/>
    </row>
    <row r="18" spans="2:10">
      <c r="C18" s="27"/>
      <c r="D18" s="8"/>
      <c r="E18" s="51"/>
      <c r="F18" s="8">
        <f>Table122[[#This Row],[Annual Salary]]*Table122[[#This Row],[Percent of Time on Project]]</f>
        <v>0</v>
      </c>
      <c r="G18" s="19"/>
      <c r="H18" s="8">
        <f>Table122[[#This Row],[Salary Costs]]*Table122[[#This Row],[Fringe Percentage]]</f>
        <v>0</v>
      </c>
      <c r="I18" s="8">
        <f>Table122[[#This Row],[Salary Costs]]+Table122[[#This Row],[Fringe Cost]]</f>
        <v>0</v>
      </c>
      <c r="J18" s="28"/>
    </row>
    <row r="19" spans="2:10">
      <c r="C19" s="27"/>
      <c r="D19" s="8"/>
      <c r="E19" s="51"/>
      <c r="F19" s="8">
        <f>Table122[[#This Row],[Annual Salary]]*Table122[[#This Row],[Percent of Time on Project]]</f>
        <v>0</v>
      </c>
      <c r="G19" s="19"/>
      <c r="H19" s="8">
        <f>Table122[[#This Row],[Salary Costs]]*Table122[[#This Row],[Fringe Percentage]]</f>
        <v>0</v>
      </c>
      <c r="I19" s="8">
        <f>Table122[[#This Row],[Salary Costs]]+Table122[[#This Row],[Fringe Cost]]</f>
        <v>0</v>
      </c>
      <c r="J19" s="28"/>
    </row>
    <row r="20" spans="2:10">
      <c r="C20" s="27"/>
      <c r="D20" s="8"/>
      <c r="E20" s="51"/>
      <c r="F20" s="8">
        <f>Table122[[#This Row],[Annual Salary]]*Table122[[#This Row],[Percent of Time on Project]]</f>
        <v>0</v>
      </c>
      <c r="G20" s="19"/>
      <c r="H20" s="8">
        <f>Table122[[#This Row],[Salary Costs]]*Table122[[#This Row],[Fringe Percentage]]</f>
        <v>0</v>
      </c>
      <c r="I20" s="8">
        <f>Table122[[#This Row],[Salary Costs]]+Table122[[#This Row],[Fringe Cost]]</f>
        <v>0</v>
      </c>
      <c r="J20" s="28"/>
    </row>
    <row r="21" spans="2:10">
      <c r="C21" s="27"/>
      <c r="D21" s="8"/>
      <c r="E21" s="51"/>
      <c r="F21" s="8">
        <f>Table122[[#This Row],[Annual Salary]]*Table122[[#This Row],[Percent of Time on Project]]</f>
        <v>0</v>
      </c>
      <c r="G21" s="19"/>
      <c r="H21" s="8">
        <f>Table122[[#This Row],[Salary Costs]]*Table122[[#This Row],[Fringe Percentage]]</f>
        <v>0</v>
      </c>
      <c r="I21" s="8">
        <f>Table122[[#This Row],[Salary Costs]]+Table122[[#This Row],[Fringe Cost]]</f>
        <v>0</v>
      </c>
      <c r="J21" s="28"/>
    </row>
    <row r="22" spans="2:10">
      <c r="C22" s="27"/>
      <c r="D22" s="8"/>
      <c r="E22" s="51"/>
      <c r="F22" s="8">
        <f>Table122[[#This Row],[Annual Salary]]*Table122[[#This Row],[Percent of Time on Project]]</f>
        <v>0</v>
      </c>
      <c r="G22" s="19"/>
      <c r="H22" s="8">
        <f>Table122[[#This Row],[Salary Costs]]*Table122[[#This Row],[Fringe Percentage]]</f>
        <v>0</v>
      </c>
      <c r="I22" s="8">
        <f>Table122[[#This Row],[Salary Costs]]+Table122[[#This Row],[Fringe Cost]]</f>
        <v>0</v>
      </c>
      <c r="J22" s="28"/>
    </row>
    <row r="23" spans="2:10">
      <c r="C23" s="27"/>
      <c r="D23" s="8"/>
      <c r="E23" s="51"/>
      <c r="F23" s="8">
        <f>Table122[[#This Row],[Annual Salary]]*Table122[[#This Row],[Percent of Time on Project]]</f>
        <v>0</v>
      </c>
      <c r="G23" s="19"/>
      <c r="H23" s="8">
        <f>Table122[[#This Row],[Salary Costs]]*Table122[[#This Row],[Fringe Percentage]]</f>
        <v>0</v>
      </c>
      <c r="I23" s="8">
        <f>Table122[[#This Row],[Salary Costs]]+Table122[[#This Row],[Fringe Cost]]</f>
        <v>0</v>
      </c>
      <c r="J23" s="28"/>
    </row>
    <row r="24" spans="2:10">
      <c r="C24" s="27"/>
      <c r="D24" s="8"/>
      <c r="E24" s="51"/>
      <c r="F24" s="8">
        <f>Table122[[#This Row],[Annual Salary]]*Table122[[#This Row],[Percent of Time on Project]]</f>
        <v>0</v>
      </c>
      <c r="G24" s="19"/>
      <c r="H24" s="8">
        <f>Table122[[#This Row],[Salary Costs]]*Table122[[#This Row],[Fringe Percentage]]</f>
        <v>0</v>
      </c>
      <c r="I24" s="8">
        <f>Table122[[#This Row],[Salary Costs]]+Table122[[#This Row],[Fringe Cost]]</f>
        <v>0</v>
      </c>
      <c r="J24" s="28"/>
    </row>
    <row r="25" spans="2:10">
      <c r="C25" s="27"/>
      <c r="D25" s="8"/>
      <c r="E25" s="51"/>
      <c r="F25" s="8">
        <f>Table122[[#This Row],[Annual Salary]]*Table122[[#This Row],[Percent of Time on Project]]</f>
        <v>0</v>
      </c>
      <c r="G25" s="19"/>
      <c r="H25" s="8">
        <f>Table122[[#This Row],[Salary Costs]]*Table122[[#This Row],[Fringe Percentage]]</f>
        <v>0</v>
      </c>
      <c r="I25" s="8">
        <f>Table122[[#This Row],[Salary Costs]]+Table122[[#This Row],[Fringe Cost]]</f>
        <v>0</v>
      </c>
      <c r="J25" s="28"/>
    </row>
    <row r="26" spans="2:10" ht="15" thickBot="1">
      <c r="C26" s="29"/>
      <c r="D26" s="10"/>
      <c r="E26" s="10"/>
      <c r="F26" s="12">
        <f>SUM(Table122[Salary Costs])</f>
        <v>0</v>
      </c>
      <c r="G26" s="11"/>
      <c r="H26" s="12">
        <f>SUM(Table122[Fringe Cost])</f>
        <v>0</v>
      </c>
      <c r="I26" s="12">
        <f>SUM(Table122[Total Cost])</f>
        <v>0</v>
      </c>
      <c r="J26" s="30"/>
    </row>
    <row r="27" spans="2:10" ht="15" thickBot="1">
      <c r="C27" s="20"/>
      <c r="D27" s="20"/>
      <c r="E27" s="20"/>
      <c r="F27" s="55"/>
      <c r="G27" s="8"/>
      <c r="H27" s="55"/>
      <c r="I27" s="33"/>
      <c r="J27" s="20"/>
    </row>
    <row r="28" spans="2:10" ht="29.45" thickBot="1">
      <c r="B28" s="18" t="s">
        <v>32</v>
      </c>
      <c r="C28" s="22" t="s">
        <v>2</v>
      </c>
      <c r="D28" s="23" t="s">
        <v>3</v>
      </c>
      <c r="E28" s="23" t="s">
        <v>4</v>
      </c>
      <c r="F28" s="24" t="s">
        <v>5</v>
      </c>
      <c r="G28" s="25" t="s">
        <v>6</v>
      </c>
      <c r="H28" s="25" t="s">
        <v>7</v>
      </c>
      <c r="I28" s="25" t="s">
        <v>8</v>
      </c>
      <c r="J28" s="26" t="s">
        <v>9</v>
      </c>
    </row>
    <row r="29" spans="2:10" ht="16.5" customHeight="1">
      <c r="C29" s="27"/>
      <c r="D29" s="8"/>
      <c r="E29" s="51"/>
      <c r="F29" s="8">
        <f>Table1226[[#This Row],[Annual Salary]]*Table1226[[#This Row],[Percent of Time on Project]]</f>
        <v>0</v>
      </c>
      <c r="G29" s="19"/>
      <c r="H29" s="8">
        <f>Table1226[[#This Row],[Salary Costs]]*Table1226[[#This Row],[Fringe Percentage]]</f>
        <v>0</v>
      </c>
      <c r="I29" s="8">
        <f>Table1226[[#This Row],[Salary Costs]]+Table1226[[#This Row],[Fringe Cost]]</f>
        <v>0</v>
      </c>
      <c r="J29" s="28"/>
    </row>
    <row r="30" spans="2:10">
      <c r="C30" s="27"/>
      <c r="D30" s="8"/>
      <c r="E30" s="51"/>
      <c r="F30" s="8">
        <f>Table1226[[#This Row],[Annual Salary]]*Table1226[[#This Row],[Percent of Time on Project]]</f>
        <v>0</v>
      </c>
      <c r="G30" s="19"/>
      <c r="H30" s="8">
        <f>Table1226[[#This Row],[Salary Costs]]*Table1226[[#This Row],[Fringe Percentage]]</f>
        <v>0</v>
      </c>
      <c r="I30" s="8">
        <f>Table1226[[#This Row],[Salary Costs]]+Table1226[[#This Row],[Fringe Cost]]</f>
        <v>0</v>
      </c>
      <c r="J30" s="28"/>
    </row>
    <row r="31" spans="2:10">
      <c r="C31" s="27"/>
      <c r="D31" s="8"/>
      <c r="E31" s="51"/>
      <c r="F31" s="8">
        <f>Table1226[[#This Row],[Annual Salary]]*Table1226[[#This Row],[Percent of Time on Project]]</f>
        <v>0</v>
      </c>
      <c r="G31" s="19"/>
      <c r="H31" s="8">
        <f>Table1226[[#This Row],[Salary Costs]]*Table1226[[#This Row],[Fringe Percentage]]</f>
        <v>0</v>
      </c>
      <c r="I31" s="8">
        <f>Table1226[[#This Row],[Salary Costs]]+Table1226[[#This Row],[Fringe Cost]]</f>
        <v>0</v>
      </c>
      <c r="J31" s="28"/>
    </row>
    <row r="32" spans="2:10">
      <c r="C32" s="27"/>
      <c r="D32" s="8"/>
      <c r="E32" s="51"/>
      <c r="F32" s="8">
        <f>Table1226[[#This Row],[Annual Salary]]*Table1226[[#This Row],[Percent of Time on Project]]</f>
        <v>0</v>
      </c>
      <c r="G32" s="19"/>
      <c r="H32" s="8">
        <f>Table1226[[#This Row],[Salary Costs]]*Table1226[[#This Row],[Fringe Percentage]]</f>
        <v>0</v>
      </c>
      <c r="I32" s="8">
        <f>Table1226[[#This Row],[Salary Costs]]+Table1226[[#This Row],[Fringe Cost]]</f>
        <v>0</v>
      </c>
      <c r="J32" s="28"/>
    </row>
    <row r="33" spans="3:10">
      <c r="C33" s="27"/>
      <c r="D33" s="8"/>
      <c r="E33" s="51"/>
      <c r="F33" s="8">
        <f>Table1226[[#This Row],[Annual Salary]]*Table1226[[#This Row],[Percent of Time on Project]]</f>
        <v>0</v>
      </c>
      <c r="G33" s="19"/>
      <c r="H33" s="8">
        <f>Table1226[[#This Row],[Salary Costs]]*Table1226[[#This Row],[Fringe Percentage]]</f>
        <v>0</v>
      </c>
      <c r="I33" s="8">
        <f>Table1226[[#This Row],[Salary Costs]]+Table1226[[#This Row],[Fringe Cost]]</f>
        <v>0</v>
      </c>
      <c r="J33" s="28"/>
    </row>
    <row r="34" spans="3:10">
      <c r="C34" s="27"/>
      <c r="D34" s="8"/>
      <c r="E34" s="51"/>
      <c r="F34" s="8">
        <f>Table1226[[#This Row],[Annual Salary]]*Table1226[[#This Row],[Percent of Time on Project]]</f>
        <v>0</v>
      </c>
      <c r="G34" s="19"/>
      <c r="H34" s="8">
        <f>Table1226[[#This Row],[Salary Costs]]*Table1226[[#This Row],[Fringe Percentage]]</f>
        <v>0</v>
      </c>
      <c r="I34" s="8">
        <f>Table1226[[#This Row],[Salary Costs]]+Table1226[[#This Row],[Fringe Cost]]</f>
        <v>0</v>
      </c>
      <c r="J34" s="28"/>
    </row>
    <row r="35" spans="3:10">
      <c r="C35" s="27"/>
      <c r="D35" s="8"/>
      <c r="E35" s="51"/>
      <c r="F35" s="8">
        <f>Table1226[[#This Row],[Annual Salary]]*Table1226[[#This Row],[Percent of Time on Project]]</f>
        <v>0</v>
      </c>
      <c r="G35" s="19"/>
      <c r="H35" s="8">
        <f>Table1226[[#This Row],[Salary Costs]]*Table1226[[#This Row],[Fringe Percentage]]</f>
        <v>0</v>
      </c>
      <c r="I35" s="8">
        <f>Table1226[[#This Row],[Salary Costs]]+Table1226[[#This Row],[Fringe Cost]]</f>
        <v>0</v>
      </c>
      <c r="J35" s="28"/>
    </row>
    <row r="36" spans="3:10">
      <c r="C36" s="27"/>
      <c r="D36" s="8"/>
      <c r="E36" s="51"/>
      <c r="F36" s="8">
        <f>Table1226[[#This Row],[Annual Salary]]*Table1226[[#This Row],[Percent of Time on Project]]</f>
        <v>0</v>
      </c>
      <c r="G36" s="19"/>
      <c r="H36" s="8">
        <f>Table1226[[#This Row],[Salary Costs]]*Table1226[[#This Row],[Fringe Percentage]]</f>
        <v>0</v>
      </c>
      <c r="I36" s="8">
        <f>Table1226[[#This Row],[Salary Costs]]+Table1226[[#This Row],[Fringe Cost]]</f>
        <v>0</v>
      </c>
      <c r="J36" s="28"/>
    </row>
    <row r="37" spans="3:10">
      <c r="C37" s="27"/>
      <c r="D37" s="8"/>
      <c r="E37" s="51"/>
      <c r="F37" s="8">
        <f>Table1226[[#This Row],[Annual Salary]]*Table1226[[#This Row],[Percent of Time on Project]]</f>
        <v>0</v>
      </c>
      <c r="G37" s="19"/>
      <c r="H37" s="8">
        <f>Table1226[[#This Row],[Salary Costs]]*Table1226[[#This Row],[Fringe Percentage]]</f>
        <v>0</v>
      </c>
      <c r="I37" s="8">
        <f>Table1226[[#This Row],[Salary Costs]]+Table1226[[#This Row],[Fringe Cost]]</f>
        <v>0</v>
      </c>
      <c r="J37" s="28"/>
    </row>
    <row r="38" spans="3:10">
      <c r="C38" s="27"/>
      <c r="D38" s="8"/>
      <c r="E38" s="51"/>
      <c r="F38" s="8">
        <f>Table1226[[#This Row],[Annual Salary]]*Table1226[[#This Row],[Percent of Time on Project]]</f>
        <v>0</v>
      </c>
      <c r="G38" s="19"/>
      <c r="H38" s="8">
        <f>Table1226[[#This Row],[Salary Costs]]*Table1226[[#This Row],[Fringe Percentage]]</f>
        <v>0</v>
      </c>
      <c r="I38" s="8">
        <f>Table1226[[#This Row],[Salary Costs]]+Table1226[[#This Row],[Fringe Cost]]</f>
        <v>0</v>
      </c>
      <c r="J38" s="28"/>
    </row>
    <row r="39" spans="3:10">
      <c r="C39" s="27"/>
      <c r="D39" s="8"/>
      <c r="E39" s="51"/>
      <c r="F39" s="8">
        <f>Table1226[[#This Row],[Annual Salary]]*Table1226[[#This Row],[Percent of Time on Project]]</f>
        <v>0</v>
      </c>
      <c r="G39" s="19"/>
      <c r="H39" s="8">
        <f>Table1226[[#This Row],[Salary Costs]]*Table1226[[#This Row],[Fringe Percentage]]</f>
        <v>0</v>
      </c>
      <c r="I39" s="8">
        <f>Table1226[[#This Row],[Salary Costs]]+Table1226[[#This Row],[Fringe Cost]]</f>
        <v>0</v>
      </c>
      <c r="J39" s="28"/>
    </row>
    <row r="40" spans="3:10">
      <c r="C40" s="27"/>
      <c r="D40" s="8"/>
      <c r="E40" s="51"/>
      <c r="F40" s="8">
        <f>Table1226[[#This Row],[Annual Salary]]*Table1226[[#This Row],[Percent of Time on Project]]</f>
        <v>0</v>
      </c>
      <c r="G40" s="19"/>
      <c r="H40" s="8">
        <f>Table1226[[#This Row],[Salary Costs]]*Table1226[[#This Row],[Fringe Percentage]]</f>
        <v>0</v>
      </c>
      <c r="I40" s="8">
        <f>Table1226[[#This Row],[Salary Costs]]+Table1226[[#This Row],[Fringe Cost]]</f>
        <v>0</v>
      </c>
      <c r="J40" s="28"/>
    </row>
    <row r="41" spans="3:10">
      <c r="C41" s="27"/>
      <c r="D41" s="8"/>
      <c r="E41" s="51"/>
      <c r="F41" s="8">
        <f>Table1226[[#This Row],[Annual Salary]]*Table1226[[#This Row],[Percent of Time on Project]]</f>
        <v>0</v>
      </c>
      <c r="G41" s="19"/>
      <c r="H41" s="8">
        <f>Table1226[[#This Row],[Salary Costs]]*Table1226[[#This Row],[Fringe Percentage]]</f>
        <v>0</v>
      </c>
      <c r="I41" s="8">
        <f>Table1226[[#This Row],[Salary Costs]]+Table1226[[#This Row],[Fringe Cost]]</f>
        <v>0</v>
      </c>
      <c r="J41" s="28"/>
    </row>
    <row r="42" spans="3:10">
      <c r="C42" s="27"/>
      <c r="D42" s="8"/>
      <c r="E42" s="51"/>
      <c r="F42" s="8">
        <f>Table1226[[#This Row],[Annual Salary]]*Table1226[[#This Row],[Percent of Time on Project]]</f>
        <v>0</v>
      </c>
      <c r="G42" s="19"/>
      <c r="H42" s="8">
        <f>Table1226[[#This Row],[Salary Costs]]*Table1226[[#This Row],[Fringe Percentage]]</f>
        <v>0</v>
      </c>
      <c r="I42" s="8">
        <f>Table1226[[#This Row],[Salary Costs]]+Table1226[[#This Row],[Fringe Cost]]</f>
        <v>0</v>
      </c>
      <c r="J42" s="28"/>
    </row>
    <row r="43" spans="3:10">
      <c r="C43" s="27"/>
      <c r="D43" s="8"/>
      <c r="E43" s="51"/>
      <c r="F43" s="8">
        <f>Table1226[[#This Row],[Annual Salary]]*Table1226[[#This Row],[Percent of Time on Project]]</f>
        <v>0</v>
      </c>
      <c r="G43" s="19"/>
      <c r="H43" s="8">
        <f>Table1226[[#This Row],[Salary Costs]]*Table1226[[#This Row],[Fringe Percentage]]</f>
        <v>0</v>
      </c>
      <c r="I43" s="8">
        <f>Table1226[[#This Row],[Salary Costs]]+Table1226[[#This Row],[Fringe Cost]]</f>
        <v>0</v>
      </c>
      <c r="J43" s="28"/>
    </row>
    <row r="44" spans="3:10">
      <c r="C44" s="27"/>
      <c r="D44" s="8"/>
      <c r="E44" s="51"/>
      <c r="F44" s="8">
        <f>Table1226[[#This Row],[Annual Salary]]*Table1226[[#This Row],[Percent of Time on Project]]</f>
        <v>0</v>
      </c>
      <c r="G44" s="19"/>
      <c r="H44" s="8">
        <f>Table1226[[#This Row],[Salary Costs]]*Table1226[[#This Row],[Fringe Percentage]]</f>
        <v>0</v>
      </c>
      <c r="I44" s="8">
        <f>Table1226[[#This Row],[Salary Costs]]+Table1226[[#This Row],[Fringe Cost]]</f>
        <v>0</v>
      </c>
      <c r="J44" s="28"/>
    </row>
    <row r="45" spans="3:10">
      <c r="C45" s="27"/>
      <c r="D45" s="8"/>
      <c r="E45" s="51"/>
      <c r="F45" s="8">
        <f>Table1226[[#This Row],[Annual Salary]]*Table1226[[#This Row],[Percent of Time on Project]]</f>
        <v>0</v>
      </c>
      <c r="G45" s="19"/>
      <c r="H45" s="8">
        <f>Table1226[[#This Row],[Salary Costs]]*Table1226[[#This Row],[Fringe Percentage]]</f>
        <v>0</v>
      </c>
      <c r="I45" s="8">
        <f>Table1226[[#This Row],[Salary Costs]]+Table1226[[#This Row],[Fringe Cost]]</f>
        <v>0</v>
      </c>
      <c r="J45" s="28"/>
    </row>
    <row r="46" spans="3:10">
      <c r="C46" s="27"/>
      <c r="D46" s="8"/>
      <c r="E46" s="51"/>
      <c r="F46" s="8">
        <f>Table1226[[#This Row],[Annual Salary]]*Table1226[[#This Row],[Percent of Time on Project]]</f>
        <v>0</v>
      </c>
      <c r="G46" s="19"/>
      <c r="H46" s="8">
        <f>Table1226[[#This Row],[Salary Costs]]*Table1226[[#This Row],[Fringe Percentage]]</f>
        <v>0</v>
      </c>
      <c r="I46" s="8">
        <f>Table1226[[#This Row],[Salary Costs]]+Table1226[[#This Row],[Fringe Cost]]</f>
        <v>0</v>
      </c>
      <c r="J46" s="28"/>
    </row>
    <row r="47" spans="3:10">
      <c r="C47" s="27"/>
      <c r="D47" s="8"/>
      <c r="E47" s="51"/>
      <c r="F47" s="8">
        <f>Table1226[[#This Row],[Annual Salary]]*Table1226[[#This Row],[Percent of Time on Project]]</f>
        <v>0</v>
      </c>
      <c r="G47" s="19"/>
      <c r="H47" s="8">
        <f>Table1226[[#This Row],[Salary Costs]]*Table1226[[#This Row],[Fringe Percentage]]</f>
        <v>0</v>
      </c>
      <c r="I47" s="8">
        <f>Table1226[[#This Row],[Salary Costs]]+Table1226[[#This Row],[Fringe Cost]]</f>
        <v>0</v>
      </c>
      <c r="J47" s="28"/>
    </row>
    <row r="48" spans="3:10">
      <c r="C48" s="27"/>
      <c r="D48" s="8"/>
      <c r="E48" s="51"/>
      <c r="F48" s="8">
        <f>Table1226[[#This Row],[Annual Salary]]*Table1226[[#This Row],[Percent of Time on Project]]</f>
        <v>0</v>
      </c>
      <c r="G48" s="19"/>
      <c r="H48" s="8">
        <f>Table1226[[#This Row],[Salary Costs]]*Table1226[[#This Row],[Fringe Percentage]]</f>
        <v>0</v>
      </c>
      <c r="I48" s="8">
        <f>Table1226[[#This Row],[Salary Costs]]+Table1226[[#This Row],[Fringe Cost]]</f>
        <v>0</v>
      </c>
      <c r="J48" s="28"/>
    </row>
    <row r="49" spans="2:10" ht="15" thickBot="1">
      <c r="C49" s="29"/>
      <c r="D49" s="10"/>
      <c r="E49" s="10"/>
      <c r="F49" s="12">
        <f>SUM(Table1226[Salary Costs])</f>
        <v>0</v>
      </c>
      <c r="G49" s="11"/>
      <c r="H49" s="12">
        <f>SUM(Table1226[Fringe Cost])</f>
        <v>0</v>
      </c>
      <c r="I49" s="12">
        <f>SUM(Table1226[Total Cost])</f>
        <v>0</v>
      </c>
      <c r="J49" s="30"/>
    </row>
    <row r="50" spans="2:10" ht="15" thickBot="1"/>
    <row r="51" spans="2:10" ht="43.9" thickBot="1">
      <c r="B51" s="18" t="s">
        <v>11</v>
      </c>
      <c r="C51" s="3" t="s">
        <v>12</v>
      </c>
      <c r="D51" s="2" t="s">
        <v>13</v>
      </c>
      <c r="E51" s="5" t="s">
        <v>9</v>
      </c>
      <c r="F51" s="66"/>
      <c r="G51" s="67"/>
      <c r="H51" s="68"/>
      <c r="I51" s="69"/>
      <c r="J51" s="68"/>
    </row>
    <row r="52" spans="2:10">
      <c r="C52" s="7"/>
      <c r="D52" s="8"/>
      <c r="E52" s="9"/>
      <c r="F52" s="66"/>
      <c r="G52" s="66"/>
      <c r="H52" s="70"/>
      <c r="I52" s="55"/>
      <c r="J52" s="71"/>
    </row>
    <row r="53" spans="2:10">
      <c r="C53" s="7"/>
      <c r="D53" s="8"/>
      <c r="E53" s="9"/>
      <c r="F53" s="66"/>
      <c r="G53" s="66"/>
      <c r="H53" s="70"/>
      <c r="I53" s="55"/>
      <c r="J53" s="71"/>
    </row>
    <row r="54" spans="2:10">
      <c r="C54" s="7"/>
      <c r="D54" s="8"/>
      <c r="E54" s="9"/>
      <c r="F54" s="66"/>
      <c r="G54" s="66"/>
      <c r="H54" s="70"/>
      <c r="I54" s="55"/>
      <c r="J54" s="71"/>
    </row>
    <row r="55" spans="2:10">
      <c r="C55" s="7"/>
      <c r="D55" s="8"/>
      <c r="E55" s="9"/>
      <c r="F55" s="66"/>
      <c r="G55" s="66"/>
      <c r="H55" s="70"/>
      <c r="I55" s="55"/>
      <c r="J55" s="71"/>
    </row>
    <row r="56" spans="2:10">
      <c r="C56" s="7"/>
      <c r="D56" s="8"/>
      <c r="E56" s="9"/>
      <c r="F56" s="66"/>
      <c r="G56" s="66"/>
      <c r="H56" s="70"/>
      <c r="I56" s="55"/>
      <c r="J56" s="71"/>
    </row>
    <row r="57" spans="2:10">
      <c r="C57" s="7"/>
      <c r="D57" s="8"/>
      <c r="E57" s="9"/>
      <c r="F57" s="66"/>
      <c r="G57" s="66"/>
      <c r="H57" s="70"/>
      <c r="I57" s="55"/>
      <c r="J57" s="71"/>
    </row>
    <row r="58" spans="2:10">
      <c r="C58" s="7"/>
      <c r="D58" s="8"/>
      <c r="E58" s="9"/>
      <c r="F58" s="66"/>
      <c r="G58" s="66"/>
      <c r="H58" s="70"/>
      <c r="I58" s="55"/>
      <c r="J58" s="71"/>
    </row>
    <row r="59" spans="2:10">
      <c r="C59" s="7"/>
      <c r="D59" s="8"/>
      <c r="E59" s="9"/>
      <c r="F59" s="66"/>
      <c r="G59" s="66"/>
      <c r="H59" s="70"/>
      <c r="I59" s="55"/>
      <c r="J59" s="71"/>
    </row>
    <row r="60" spans="2:10">
      <c r="C60" s="7"/>
      <c r="D60" s="8"/>
      <c r="E60" s="9"/>
      <c r="F60" s="66"/>
      <c r="G60" s="66"/>
      <c r="H60" s="70"/>
      <c r="I60" s="55"/>
      <c r="J60" s="71"/>
    </row>
    <row r="61" spans="2:10">
      <c r="C61" s="7"/>
      <c r="D61" s="8"/>
      <c r="E61" s="9"/>
      <c r="F61" s="66"/>
      <c r="G61" s="66"/>
      <c r="H61" s="70"/>
      <c r="I61" s="55"/>
      <c r="J61" s="71"/>
    </row>
    <row r="62" spans="2:10">
      <c r="C62" s="7"/>
      <c r="D62" s="8"/>
      <c r="E62" s="9"/>
      <c r="F62" s="66"/>
      <c r="G62" s="66"/>
      <c r="H62" s="70"/>
      <c r="I62" s="55"/>
      <c r="J62" s="71"/>
    </row>
    <row r="63" spans="2:10">
      <c r="C63" s="7"/>
      <c r="D63" s="8"/>
      <c r="E63" s="9"/>
      <c r="F63" s="66"/>
      <c r="G63" s="66"/>
      <c r="H63" s="70"/>
      <c r="I63" s="55"/>
      <c r="J63" s="71"/>
    </row>
    <row r="64" spans="2:10">
      <c r="C64" s="7"/>
      <c r="D64" s="8"/>
      <c r="E64" s="9"/>
      <c r="F64" s="66"/>
      <c r="G64" s="66"/>
      <c r="H64" s="70"/>
      <c r="I64" s="55"/>
      <c r="J64" s="71"/>
    </row>
    <row r="65" spans="2:10">
      <c r="C65" s="7"/>
      <c r="D65" s="33">
        <f>SUM(Table181523[Contract Amount])</f>
        <v>0</v>
      </c>
      <c r="E65" s="9"/>
      <c r="F65" s="66"/>
      <c r="G65" s="66"/>
      <c r="H65" s="70"/>
      <c r="I65" s="55"/>
      <c r="J65" s="71"/>
    </row>
    <row r="66" spans="2:10" ht="15" thickBot="1">
      <c r="F66" s="66"/>
      <c r="G66" s="66"/>
      <c r="H66" s="66"/>
      <c r="I66" s="66"/>
      <c r="J66" s="66"/>
    </row>
    <row r="67" spans="2:10" ht="15" thickBot="1">
      <c r="B67" s="36" t="s">
        <v>14</v>
      </c>
      <c r="C67" s="3" t="s">
        <v>15</v>
      </c>
      <c r="D67" s="2" t="s">
        <v>13</v>
      </c>
      <c r="E67" s="5" t="s">
        <v>9</v>
      </c>
      <c r="F67" s="66"/>
      <c r="G67" s="16"/>
      <c r="H67" s="68"/>
      <c r="I67" s="69"/>
      <c r="J67" s="68"/>
    </row>
    <row r="68" spans="2:10">
      <c r="C68" s="7"/>
      <c r="D68" s="8"/>
      <c r="E68" s="9"/>
      <c r="F68" s="66"/>
      <c r="G68" s="66"/>
      <c r="H68" s="70"/>
      <c r="I68" s="55"/>
      <c r="J68" s="71"/>
    </row>
    <row r="69" spans="2:10">
      <c r="C69" s="7"/>
      <c r="D69" s="8"/>
      <c r="E69" s="9"/>
      <c r="F69" s="66"/>
      <c r="G69" s="66"/>
      <c r="H69" s="70"/>
      <c r="I69" s="55"/>
      <c r="J69" s="71"/>
    </row>
    <row r="70" spans="2:10">
      <c r="C70" s="7"/>
      <c r="D70" s="8"/>
      <c r="E70" s="9"/>
      <c r="F70" s="66"/>
      <c r="G70" s="66"/>
      <c r="H70" s="70"/>
      <c r="I70" s="55"/>
      <c r="J70" s="71"/>
    </row>
    <row r="71" spans="2:10">
      <c r="C71" s="7"/>
      <c r="D71" s="8"/>
      <c r="E71" s="9"/>
      <c r="F71" s="66"/>
      <c r="G71" s="66"/>
      <c r="H71" s="70"/>
      <c r="I71" s="55"/>
      <c r="J71" s="71"/>
    </row>
    <row r="72" spans="2:10">
      <c r="C72" s="7"/>
      <c r="D72" s="8"/>
      <c r="E72" s="9"/>
      <c r="F72" s="66"/>
      <c r="G72" s="66"/>
      <c r="H72" s="70"/>
      <c r="I72" s="55"/>
      <c r="J72" s="71"/>
    </row>
    <row r="73" spans="2:10">
      <c r="C73" s="7"/>
      <c r="D73" s="8"/>
      <c r="E73" s="9"/>
      <c r="F73" s="66"/>
      <c r="G73" s="66"/>
      <c r="H73" s="70"/>
      <c r="I73" s="55"/>
      <c r="J73" s="71"/>
    </row>
    <row r="74" spans="2:10">
      <c r="C74" s="7"/>
      <c r="D74" s="8"/>
      <c r="E74" s="9"/>
      <c r="F74" s="66"/>
      <c r="G74" s="66"/>
      <c r="H74" s="70"/>
      <c r="I74" s="55"/>
      <c r="J74" s="71"/>
    </row>
    <row r="75" spans="2:10">
      <c r="C75" s="7"/>
      <c r="D75" s="8"/>
      <c r="E75" s="9"/>
      <c r="F75" s="66"/>
      <c r="G75" s="66"/>
      <c r="H75" s="70"/>
      <c r="I75" s="55"/>
      <c r="J75" s="71"/>
    </row>
    <row r="76" spans="2:10">
      <c r="C76" s="7"/>
      <c r="D76" s="8"/>
      <c r="E76" s="9"/>
      <c r="F76" s="66"/>
      <c r="G76" s="66"/>
      <c r="H76" s="70"/>
      <c r="I76" s="55"/>
      <c r="J76" s="71"/>
    </row>
    <row r="77" spans="2:10">
      <c r="C77" s="7"/>
      <c r="D77" s="8"/>
      <c r="E77" s="9"/>
      <c r="F77" s="66"/>
      <c r="G77" s="66"/>
      <c r="H77" s="70"/>
      <c r="I77" s="55"/>
      <c r="J77" s="71"/>
    </row>
    <row r="78" spans="2:10">
      <c r="C78" s="7"/>
      <c r="D78" s="8"/>
      <c r="E78" s="9"/>
      <c r="F78" s="66"/>
      <c r="G78" s="66"/>
      <c r="H78" s="70"/>
      <c r="I78" s="55"/>
      <c r="J78" s="71"/>
    </row>
    <row r="79" spans="2:10">
      <c r="C79" s="7"/>
      <c r="D79" s="8"/>
      <c r="E79" s="9"/>
      <c r="F79" s="66"/>
      <c r="G79" s="66"/>
      <c r="H79" s="70"/>
      <c r="I79" s="55"/>
      <c r="J79" s="71"/>
    </row>
    <row r="80" spans="2:10">
      <c r="C80" s="7"/>
      <c r="D80" s="8"/>
      <c r="E80" s="9"/>
      <c r="F80" s="66"/>
      <c r="G80" s="66"/>
      <c r="H80" s="70"/>
      <c r="I80" s="55"/>
      <c r="J80" s="71"/>
    </row>
    <row r="81" spans="2:17">
      <c r="C81" s="7"/>
      <c r="D81" s="33">
        <f>SUM(Table181012161724[Contract Amount])</f>
        <v>0</v>
      </c>
      <c r="E81" s="9"/>
      <c r="F81" s="66"/>
      <c r="G81" s="66"/>
      <c r="H81" s="70"/>
      <c r="I81" s="55"/>
      <c r="J81" s="71"/>
    </row>
    <row r="82" spans="2:17" ht="15" thickBot="1"/>
    <row r="83" spans="2:17" ht="15" thickBot="1">
      <c r="B83" s="36" t="s">
        <v>16</v>
      </c>
      <c r="C83" s="31" t="s">
        <v>16</v>
      </c>
      <c r="D83" s="32" t="s">
        <v>9</v>
      </c>
      <c r="G83" s="16"/>
      <c r="H83" s="72"/>
      <c r="I83" s="72"/>
    </row>
    <row r="84" spans="2:17" ht="15" thickBot="1">
      <c r="C84" s="37"/>
      <c r="D84" s="38"/>
      <c r="G84" s="66"/>
      <c r="H84" s="73"/>
      <c r="I84" s="74"/>
    </row>
    <row r="85" spans="2:17" ht="15" thickBot="1">
      <c r="C85" s="13"/>
      <c r="D85" s="14"/>
      <c r="G85" s="66"/>
      <c r="H85" s="73"/>
      <c r="I85" s="74"/>
    </row>
    <row r="86" spans="2:17" ht="15" thickBot="1">
      <c r="B86" s="36" t="s">
        <v>33</v>
      </c>
      <c r="C86" s="31" t="s">
        <v>17</v>
      </c>
      <c r="D86" s="32" t="s">
        <v>9</v>
      </c>
      <c r="G86" s="16"/>
      <c r="H86" s="72"/>
      <c r="I86" s="72"/>
    </row>
    <row r="87" spans="2:17" ht="15" thickBot="1">
      <c r="B87" s="16"/>
      <c r="C87" s="37"/>
      <c r="D87" s="38"/>
      <c r="G87" s="16"/>
      <c r="H87" s="16"/>
      <c r="I87" s="68"/>
      <c r="J87" s="69"/>
      <c r="K87" s="69"/>
      <c r="L87" s="69"/>
      <c r="M87" s="68"/>
      <c r="N87" s="66"/>
      <c r="O87" s="66"/>
      <c r="P87" s="66"/>
      <c r="Q87" s="66"/>
    </row>
    <row r="88" spans="2:17" ht="15" thickBot="1">
      <c r="B88" s="16"/>
      <c r="C88" s="13"/>
      <c r="D88" s="14"/>
      <c r="G88" s="16"/>
      <c r="H88" s="66"/>
      <c r="I88" s="55"/>
      <c r="J88" s="55"/>
      <c r="K88" s="75"/>
      <c r="L88" s="55"/>
      <c r="M88" s="71"/>
      <c r="N88" s="66"/>
      <c r="O88" s="66"/>
      <c r="P88" s="66"/>
      <c r="Q88" s="66"/>
    </row>
    <row r="89" spans="2:17" ht="15" thickBot="1">
      <c r="B89" s="36" t="s">
        <v>18</v>
      </c>
      <c r="C89" s="31" t="s">
        <v>18</v>
      </c>
      <c r="D89" s="32" t="s">
        <v>9</v>
      </c>
      <c r="G89" s="16"/>
      <c r="H89" s="66"/>
      <c r="I89" s="55"/>
      <c r="J89" s="55"/>
      <c r="K89" s="75"/>
      <c r="L89" s="55"/>
      <c r="M89" s="71"/>
      <c r="N89" s="66"/>
      <c r="O89" s="66"/>
      <c r="P89" s="66"/>
      <c r="Q89" s="66"/>
    </row>
    <row r="90" spans="2:17" ht="15" thickBot="1">
      <c r="B90" s="16"/>
      <c r="C90" s="37"/>
      <c r="D90" s="38"/>
      <c r="G90" s="16"/>
      <c r="H90" s="66"/>
      <c r="I90" s="55"/>
      <c r="J90" s="55"/>
      <c r="K90" s="75"/>
      <c r="L90" s="55"/>
      <c r="M90" s="71"/>
      <c r="N90" s="66"/>
      <c r="O90" s="66"/>
      <c r="P90" s="66"/>
      <c r="Q90" s="66"/>
    </row>
    <row r="91" spans="2:17" ht="15" thickBot="1">
      <c r="B91" s="15"/>
      <c r="C91" s="13"/>
      <c r="D91" s="14"/>
      <c r="H91" s="66"/>
      <c r="I91" s="55"/>
      <c r="J91" s="55"/>
      <c r="K91" s="75"/>
      <c r="L91" s="55"/>
      <c r="M91" s="71"/>
      <c r="N91" s="66"/>
      <c r="O91" s="66"/>
      <c r="P91" s="66"/>
      <c r="Q91" s="66"/>
    </row>
    <row r="92" spans="2:17" ht="15" thickBot="1">
      <c r="B92" s="6" t="s">
        <v>19</v>
      </c>
      <c r="C92" s="5" t="s">
        <v>20</v>
      </c>
      <c r="D92" s="4" t="s">
        <v>21</v>
      </c>
      <c r="E92" s="4" t="s">
        <v>22</v>
      </c>
      <c r="F92" s="4" t="s">
        <v>8</v>
      </c>
      <c r="G92" s="5" t="s">
        <v>9</v>
      </c>
      <c r="H92" s="66"/>
      <c r="I92" s="55"/>
      <c r="J92" s="55"/>
      <c r="K92" s="75"/>
      <c r="L92" s="55"/>
      <c r="M92" s="71"/>
      <c r="N92" s="66"/>
      <c r="O92" s="66"/>
      <c r="P92" s="66"/>
      <c r="Q92" s="66"/>
    </row>
    <row r="93" spans="2:17">
      <c r="C93" s="44"/>
      <c r="D93" s="44"/>
      <c r="E93" s="52"/>
      <c r="F93" s="44">
        <f>Table18101216171825[[#This Row],[Unit Price]]*Table18101216171825[[#This Row],[Number of Units]]</f>
        <v>0</v>
      </c>
      <c r="G93" s="63"/>
      <c r="H93" s="66"/>
      <c r="I93" s="55"/>
      <c r="J93" s="55"/>
      <c r="K93" s="75"/>
      <c r="L93" s="55"/>
      <c r="M93" s="71"/>
      <c r="N93" s="66"/>
      <c r="O93" s="66"/>
      <c r="P93" s="66"/>
      <c r="Q93" s="66"/>
    </row>
    <row r="94" spans="2:17">
      <c r="C94" s="8"/>
      <c r="D94" s="8"/>
      <c r="E94" s="53"/>
      <c r="F94" s="8">
        <f>Table18101216171825[[#This Row],[Unit Price]]*Table18101216171825[[#This Row],[Number of Units]]</f>
        <v>0</v>
      </c>
      <c r="G94" s="9"/>
      <c r="H94" s="66"/>
      <c r="I94" s="55"/>
      <c r="J94" s="55"/>
      <c r="K94" s="75"/>
      <c r="L94" s="55"/>
      <c r="M94" s="71"/>
      <c r="N94" s="66"/>
      <c r="O94" s="66"/>
      <c r="P94" s="66"/>
      <c r="Q94" s="66"/>
    </row>
    <row r="95" spans="2:17">
      <c r="C95" s="8"/>
      <c r="D95" s="8"/>
      <c r="E95" s="53"/>
      <c r="F95" s="8">
        <f>Table18101216171825[[#This Row],[Unit Price]]*Table18101216171825[[#This Row],[Number of Units]]</f>
        <v>0</v>
      </c>
      <c r="G95" s="9"/>
      <c r="H95" s="66"/>
      <c r="I95" s="55"/>
      <c r="J95" s="55"/>
      <c r="K95" s="75"/>
      <c r="L95" s="55"/>
      <c r="M95" s="71"/>
      <c r="N95" s="66"/>
      <c r="O95" s="66"/>
      <c r="P95" s="66"/>
      <c r="Q95" s="66"/>
    </row>
    <row r="96" spans="2:17">
      <c r="C96" s="8"/>
      <c r="D96" s="8"/>
      <c r="E96" s="53"/>
      <c r="F96" s="8">
        <f>Table18101216171825[[#This Row],[Unit Price]]*Table18101216171825[[#This Row],[Number of Units]]</f>
        <v>0</v>
      </c>
      <c r="G96" s="9"/>
      <c r="H96" s="66"/>
      <c r="I96" s="55"/>
      <c r="J96" s="55"/>
      <c r="K96" s="75"/>
      <c r="L96" s="55"/>
      <c r="M96" s="71"/>
      <c r="N96" s="68"/>
      <c r="O96" s="68"/>
      <c r="P96" s="68"/>
      <c r="Q96" s="68"/>
    </row>
    <row r="97" spans="2:17">
      <c r="C97" s="8"/>
      <c r="D97" s="8"/>
      <c r="E97" s="53"/>
      <c r="F97" s="8">
        <f>Table18101216171825[[#This Row],[Unit Price]]*Table18101216171825[[#This Row],[Number of Units]]</f>
        <v>0</v>
      </c>
      <c r="G97" s="9"/>
      <c r="H97" s="66"/>
      <c r="I97" s="55"/>
      <c r="J97" s="55"/>
      <c r="K97" s="75"/>
      <c r="L97" s="55"/>
      <c r="M97" s="71"/>
      <c r="N97" s="71"/>
      <c r="O97" s="66"/>
      <c r="P97" s="66"/>
      <c r="Q97" s="66"/>
    </row>
    <row r="98" spans="2:17">
      <c r="C98" s="8"/>
      <c r="D98" s="8"/>
      <c r="E98" s="53"/>
      <c r="F98" s="8">
        <f>Table18101216171825[[#This Row],[Unit Price]]*Table18101216171825[[#This Row],[Number of Units]]</f>
        <v>0</v>
      </c>
      <c r="G98" s="9"/>
      <c r="H98" s="66"/>
      <c r="I98" s="55"/>
      <c r="J98" s="55"/>
      <c r="K98" s="75"/>
      <c r="L98" s="55"/>
      <c r="M98" s="71"/>
      <c r="N98" s="71"/>
      <c r="O98" s="66"/>
      <c r="P98" s="66"/>
      <c r="Q98" s="66"/>
    </row>
    <row r="99" spans="2:17">
      <c r="C99" s="8"/>
      <c r="D99" s="8"/>
      <c r="E99" s="53"/>
      <c r="F99" s="8">
        <f>Table18101216171825[[#This Row],[Unit Price]]*Table18101216171825[[#This Row],[Number of Units]]</f>
        <v>0</v>
      </c>
      <c r="G99" s="9"/>
      <c r="H99" s="66"/>
      <c r="I99" s="55"/>
      <c r="J99" s="55"/>
      <c r="K99" s="75"/>
      <c r="L99" s="55"/>
      <c r="M99" s="71"/>
      <c r="N99" s="71"/>
      <c r="O99" s="66"/>
      <c r="P99" s="66"/>
      <c r="Q99" s="66"/>
    </row>
    <row r="100" spans="2:17">
      <c r="C100" s="8"/>
      <c r="D100" s="8"/>
      <c r="E100" s="53"/>
      <c r="F100" s="8">
        <f>Table18101216171825[[#This Row],[Unit Price]]*Table18101216171825[[#This Row],[Number of Units]]</f>
        <v>0</v>
      </c>
      <c r="G100" s="9"/>
      <c r="H100" s="66"/>
      <c r="I100" s="55"/>
      <c r="J100" s="55"/>
      <c r="K100" s="75"/>
      <c r="L100" s="55"/>
      <c r="M100" s="71"/>
      <c r="N100" s="71"/>
      <c r="O100" s="66"/>
      <c r="P100" s="66"/>
      <c r="Q100" s="66"/>
    </row>
    <row r="101" spans="2:17">
      <c r="C101" s="8"/>
      <c r="D101" s="8"/>
      <c r="E101" s="53"/>
      <c r="F101" s="8">
        <f>Table18101216171825[[#This Row],[Unit Price]]*Table18101216171825[[#This Row],[Number of Units]]</f>
        <v>0</v>
      </c>
      <c r="G101" s="9"/>
      <c r="H101" s="66"/>
      <c r="I101" s="66"/>
      <c r="J101" s="39"/>
      <c r="K101" s="39"/>
      <c r="L101" s="39"/>
      <c r="M101" s="78"/>
      <c r="N101" s="71"/>
      <c r="O101" s="66"/>
      <c r="P101" s="66"/>
      <c r="Q101" s="66"/>
    </row>
    <row r="102" spans="2:17">
      <c r="C102" s="8"/>
      <c r="D102" s="8"/>
      <c r="E102" s="53"/>
      <c r="F102" s="8">
        <f>Table18101216171825[[#This Row],[Unit Price]]*Table18101216171825[[#This Row],[Number of Units]]</f>
        <v>0</v>
      </c>
      <c r="G102" s="9"/>
      <c r="H102" s="66"/>
      <c r="I102" s="66"/>
      <c r="J102" s="55"/>
      <c r="K102" s="55"/>
      <c r="L102" s="75"/>
      <c r="M102" s="55"/>
      <c r="N102" s="71"/>
      <c r="O102" s="66"/>
      <c r="P102" s="66"/>
      <c r="Q102" s="66"/>
    </row>
    <row r="103" spans="2:17">
      <c r="C103" s="8"/>
      <c r="D103" s="8"/>
      <c r="E103" s="53"/>
      <c r="F103" s="8">
        <f>Table18101216171825[[#This Row],[Unit Price]]*Table18101216171825[[#This Row],[Number of Units]]</f>
        <v>0</v>
      </c>
      <c r="G103" s="9"/>
      <c r="H103" s="66"/>
      <c r="I103" s="66"/>
      <c r="J103" s="55"/>
      <c r="K103" s="55"/>
      <c r="L103" s="75"/>
      <c r="M103" s="55"/>
      <c r="N103" s="71"/>
      <c r="O103" s="66"/>
      <c r="P103" s="66"/>
      <c r="Q103" s="66"/>
    </row>
    <row r="104" spans="2:17">
      <c r="C104" s="8"/>
      <c r="D104" s="8"/>
      <c r="E104" s="53"/>
      <c r="F104" s="8">
        <f>Table18101216171825[[#This Row],[Unit Price]]*Table18101216171825[[#This Row],[Number of Units]]</f>
        <v>0</v>
      </c>
      <c r="G104" s="9"/>
      <c r="H104" s="66"/>
      <c r="I104" s="66"/>
      <c r="J104" s="55"/>
      <c r="K104" s="55"/>
      <c r="L104" s="75"/>
      <c r="M104" s="55"/>
      <c r="N104" s="71"/>
      <c r="O104" s="66"/>
      <c r="P104" s="66"/>
      <c r="Q104" s="66"/>
    </row>
    <row r="105" spans="2:17">
      <c r="C105" s="8"/>
      <c r="D105" s="8"/>
      <c r="E105" s="53"/>
      <c r="F105" s="8">
        <f>Table18101216171825[[#This Row],[Unit Price]]*Table18101216171825[[#This Row],[Number of Units]]</f>
        <v>0</v>
      </c>
      <c r="G105" s="9"/>
      <c r="H105" s="66"/>
      <c r="I105" s="66"/>
      <c r="J105" s="55"/>
      <c r="K105" s="55"/>
      <c r="L105" s="75"/>
      <c r="M105" s="55"/>
      <c r="N105" s="71"/>
      <c r="O105" s="66"/>
      <c r="P105" s="66"/>
      <c r="Q105" s="66"/>
    </row>
    <row r="106" spans="2:17" ht="20.45" customHeight="1">
      <c r="C106" s="20"/>
      <c r="D106" s="39"/>
      <c r="E106" s="39"/>
      <c r="F106" s="40">
        <f>SUM(Table18101216171825[Total Cost])</f>
        <v>0</v>
      </c>
      <c r="G106" s="41"/>
      <c r="H106" s="66"/>
      <c r="I106" s="66"/>
      <c r="J106" s="55"/>
      <c r="K106" s="55"/>
      <c r="L106" s="16"/>
      <c r="M106" s="68"/>
      <c r="N106" s="69"/>
      <c r="O106" s="69"/>
      <c r="P106" s="69"/>
      <c r="Q106" s="68"/>
    </row>
    <row r="107" spans="2:17" ht="15" thickBot="1">
      <c r="C107" s="20"/>
      <c r="D107" s="39"/>
      <c r="E107" s="39"/>
      <c r="F107" s="39"/>
      <c r="G107" s="41"/>
      <c r="H107" s="66"/>
      <c r="I107" s="66"/>
      <c r="J107" s="55"/>
      <c r="K107" s="55"/>
      <c r="L107" s="66"/>
      <c r="M107" s="55"/>
      <c r="N107" s="55"/>
      <c r="O107" s="75"/>
      <c r="P107" s="55"/>
      <c r="Q107" s="71"/>
    </row>
    <row r="108" spans="2:17" ht="15" thickBot="1">
      <c r="B108" s="6" t="s">
        <v>23</v>
      </c>
      <c r="C108" s="5" t="s">
        <v>20</v>
      </c>
      <c r="D108" s="4" t="s">
        <v>21</v>
      </c>
      <c r="E108" s="4" t="s">
        <v>22</v>
      </c>
      <c r="F108" s="4" t="s">
        <v>8</v>
      </c>
      <c r="G108" s="5" t="s">
        <v>9</v>
      </c>
      <c r="H108" s="66"/>
      <c r="I108" s="66"/>
      <c r="J108" s="55"/>
      <c r="K108" s="55"/>
      <c r="L108" s="66"/>
      <c r="M108" s="55"/>
      <c r="N108" s="55"/>
      <c r="O108" s="75"/>
      <c r="P108" s="55"/>
      <c r="Q108" s="71"/>
    </row>
    <row r="109" spans="2:17">
      <c r="C109" s="44"/>
      <c r="D109" s="44"/>
      <c r="E109" s="52"/>
      <c r="F109" s="44">
        <f>Table181012161718258[[#This Row],[Unit Price]]*Table181012161718258[[#This Row],[Number of Units]]</f>
        <v>0</v>
      </c>
      <c r="G109" s="63"/>
      <c r="H109" s="66"/>
      <c r="I109" s="66"/>
      <c r="J109" s="55"/>
      <c r="K109" s="55"/>
      <c r="L109" s="75"/>
      <c r="M109" s="76"/>
      <c r="N109" s="71"/>
      <c r="O109" s="75"/>
      <c r="P109" s="55"/>
      <c r="Q109" s="71"/>
    </row>
    <row r="110" spans="2:17">
      <c r="C110" s="8"/>
      <c r="D110" s="8"/>
      <c r="E110" s="53"/>
      <c r="F110" s="8">
        <f>Table181012161718258[[#This Row],[Unit Price]]*Table181012161718258[[#This Row],[Number of Units]]</f>
        <v>0</v>
      </c>
      <c r="G110" s="9"/>
      <c r="H110" s="66"/>
      <c r="I110" s="66"/>
      <c r="J110" s="55"/>
      <c r="K110" s="55"/>
      <c r="L110" s="75"/>
      <c r="M110" s="76"/>
      <c r="N110" s="71"/>
      <c r="O110" s="75"/>
      <c r="P110" s="55"/>
      <c r="Q110" s="71"/>
    </row>
    <row r="111" spans="2:17">
      <c r="C111" s="8"/>
      <c r="D111" s="8"/>
      <c r="E111" s="53"/>
      <c r="F111" s="8">
        <f>Table181012161718258[[#This Row],[Unit Price]]*Table181012161718258[[#This Row],[Number of Units]]</f>
        <v>0</v>
      </c>
      <c r="G111" s="9"/>
      <c r="H111" s="66"/>
      <c r="I111" s="66"/>
      <c r="J111" s="55"/>
      <c r="K111" s="55"/>
      <c r="L111" s="75"/>
      <c r="M111" s="76"/>
      <c r="N111" s="71"/>
      <c r="O111" s="75"/>
      <c r="P111" s="55"/>
      <c r="Q111" s="71"/>
    </row>
    <row r="112" spans="2:17">
      <c r="C112" s="8"/>
      <c r="D112" s="8"/>
      <c r="E112" s="53"/>
      <c r="F112" s="8">
        <f>Table181012161718258[[#This Row],[Unit Price]]*Table181012161718258[[#This Row],[Number of Units]]</f>
        <v>0</v>
      </c>
      <c r="G112" s="9"/>
      <c r="H112" s="66"/>
      <c r="I112" s="66"/>
      <c r="J112" s="55"/>
      <c r="K112" s="55"/>
      <c r="L112" s="66"/>
      <c r="M112" s="55"/>
      <c r="N112" s="55"/>
      <c r="O112" s="75"/>
      <c r="P112" s="55"/>
      <c r="Q112" s="71"/>
    </row>
    <row r="113" spans="2:17">
      <c r="C113" s="8"/>
      <c r="D113" s="8"/>
      <c r="E113" s="53"/>
      <c r="F113" s="8">
        <f>Table181012161718258[[#This Row],[Unit Price]]*Table181012161718258[[#This Row],[Number of Units]]</f>
        <v>0</v>
      </c>
      <c r="G113" s="9"/>
      <c r="H113" s="66"/>
      <c r="I113" s="66"/>
      <c r="J113" s="55"/>
      <c r="K113" s="55"/>
      <c r="L113" s="75"/>
      <c r="M113" s="76"/>
      <c r="N113" s="71"/>
      <c r="O113" s="75"/>
      <c r="P113" s="55"/>
      <c r="Q113" s="71"/>
    </row>
    <row r="114" spans="2:17">
      <c r="C114" s="8"/>
      <c r="D114" s="8"/>
      <c r="E114" s="53"/>
      <c r="F114" s="8">
        <f>Table181012161718258[[#This Row],[Unit Price]]*Table181012161718258[[#This Row],[Number of Units]]</f>
        <v>0</v>
      </c>
      <c r="G114" s="9"/>
      <c r="H114" s="66"/>
      <c r="I114" s="66"/>
      <c r="J114" s="55"/>
      <c r="K114" s="55"/>
      <c r="L114" s="66"/>
      <c r="M114" s="55"/>
      <c r="N114" s="55"/>
      <c r="O114" s="75"/>
      <c r="P114" s="55"/>
      <c r="Q114" s="71"/>
    </row>
    <row r="115" spans="2:17">
      <c r="C115" s="8"/>
      <c r="D115" s="8"/>
      <c r="E115" s="53"/>
      <c r="F115" s="8">
        <f>Table181012161718258[[#This Row],[Unit Price]]*Table181012161718258[[#This Row],[Number of Units]]</f>
        <v>0</v>
      </c>
      <c r="G115" s="9"/>
      <c r="H115" s="66"/>
      <c r="I115" s="66"/>
      <c r="J115" s="55"/>
      <c r="K115" s="55"/>
      <c r="L115" s="75"/>
      <c r="M115" s="76"/>
      <c r="N115" s="71"/>
      <c r="O115" s="75"/>
      <c r="P115" s="55"/>
      <c r="Q115" s="71"/>
    </row>
    <row r="116" spans="2:17">
      <c r="C116" s="8"/>
      <c r="D116" s="8"/>
      <c r="E116" s="53"/>
      <c r="F116" s="8">
        <f>Table181012161718258[[#This Row],[Unit Price]]*Table181012161718258[[#This Row],[Number of Units]]</f>
        <v>0</v>
      </c>
      <c r="G116" s="9"/>
      <c r="H116" s="66"/>
      <c r="I116" s="66"/>
      <c r="J116" s="55"/>
      <c r="K116" s="55"/>
      <c r="L116" s="66"/>
      <c r="M116" s="55"/>
      <c r="N116" s="55"/>
      <c r="O116" s="75"/>
      <c r="P116" s="55"/>
      <c r="Q116" s="71"/>
    </row>
    <row r="117" spans="2:17">
      <c r="C117" s="8"/>
      <c r="D117" s="8"/>
      <c r="E117" s="53"/>
      <c r="F117" s="8">
        <f>Table181012161718258[[#This Row],[Unit Price]]*Table181012161718258[[#This Row],[Number of Units]]</f>
        <v>0</v>
      </c>
      <c r="G117" s="9"/>
      <c r="H117" s="66"/>
      <c r="I117" s="66"/>
      <c r="J117" s="55"/>
      <c r="K117" s="55"/>
      <c r="L117" s="66"/>
      <c r="M117" s="55"/>
      <c r="N117" s="55"/>
      <c r="O117" s="75"/>
      <c r="P117" s="55"/>
      <c r="Q117" s="71"/>
    </row>
    <row r="118" spans="2:17">
      <c r="C118" s="8"/>
      <c r="D118" s="8"/>
      <c r="E118" s="53"/>
      <c r="F118" s="8">
        <f>Table181012161718258[[#This Row],[Unit Price]]*Table181012161718258[[#This Row],[Number of Units]]</f>
        <v>0</v>
      </c>
      <c r="G118" s="9"/>
      <c r="H118" s="66"/>
      <c r="I118" s="66"/>
      <c r="J118" s="55"/>
      <c r="K118" s="55"/>
      <c r="L118" s="66"/>
      <c r="M118" s="55"/>
      <c r="N118" s="55"/>
      <c r="O118" s="75"/>
      <c r="P118" s="55"/>
      <c r="Q118" s="71"/>
    </row>
    <row r="119" spans="2:17">
      <c r="C119" s="8"/>
      <c r="D119" s="8"/>
      <c r="E119" s="53"/>
      <c r="F119" s="8">
        <f>Table181012161718258[[#This Row],[Unit Price]]*Table181012161718258[[#This Row],[Number of Units]]</f>
        <v>0</v>
      </c>
      <c r="G119" s="9"/>
      <c r="H119" s="66"/>
      <c r="I119" s="66"/>
      <c r="J119" s="55"/>
      <c r="K119" s="55"/>
      <c r="L119" s="66"/>
      <c r="M119" s="55"/>
      <c r="N119" s="55"/>
      <c r="O119" s="75"/>
      <c r="P119" s="55"/>
      <c r="Q119" s="71"/>
    </row>
    <row r="120" spans="2:17">
      <c r="C120" s="8"/>
      <c r="D120" s="8"/>
      <c r="E120" s="53"/>
      <c r="F120" s="8">
        <f>Table181012161718258[[#This Row],[Unit Price]]*Table181012161718258[[#This Row],[Number of Units]]</f>
        <v>0</v>
      </c>
      <c r="G120" s="9"/>
      <c r="H120" s="66"/>
      <c r="I120" s="66"/>
      <c r="J120" s="55"/>
      <c r="K120" s="55"/>
      <c r="L120" s="66"/>
      <c r="M120" s="55"/>
      <c r="N120" s="55"/>
      <c r="O120" s="75"/>
      <c r="P120" s="55"/>
      <c r="Q120" s="71"/>
    </row>
    <row r="121" spans="2:17">
      <c r="C121" s="8"/>
      <c r="D121" s="8"/>
      <c r="E121" s="53"/>
      <c r="F121" s="8">
        <f>Table181012161718258[[#This Row],[Unit Price]]*Table181012161718258[[#This Row],[Number of Units]]</f>
        <v>0</v>
      </c>
      <c r="G121" s="9"/>
      <c r="H121" s="66"/>
      <c r="I121" s="66"/>
      <c r="J121" s="55"/>
      <c r="K121" s="55"/>
      <c r="L121" s="66"/>
      <c r="M121" s="55"/>
      <c r="N121" s="55"/>
      <c r="O121" s="75"/>
      <c r="P121" s="55"/>
      <c r="Q121" s="71"/>
    </row>
    <row r="122" spans="2:17">
      <c r="C122" s="20"/>
      <c r="D122" s="39"/>
      <c r="E122" s="39"/>
      <c r="F122" s="40">
        <f>SUM(Table181012161718258[Total Cost])</f>
        <v>0</v>
      </c>
      <c r="G122" s="41"/>
      <c r="H122" s="66"/>
      <c r="I122" s="66"/>
      <c r="J122" s="55"/>
      <c r="K122" s="55"/>
      <c r="L122" s="66"/>
      <c r="M122" s="55"/>
      <c r="N122" s="55"/>
      <c r="O122" s="75"/>
      <c r="P122" s="55"/>
      <c r="Q122" s="71"/>
    </row>
    <row r="123" spans="2:17" ht="15" thickBot="1">
      <c r="H123" s="66"/>
      <c r="I123" s="66"/>
      <c r="J123" s="55"/>
      <c r="K123" s="55"/>
      <c r="L123" s="66"/>
      <c r="M123" s="55"/>
      <c r="N123" s="55"/>
      <c r="O123" s="75"/>
      <c r="P123" s="55"/>
      <c r="Q123" s="71"/>
    </row>
    <row r="124" spans="2:17" ht="15" thickBot="1">
      <c r="B124" s="36" t="s">
        <v>34</v>
      </c>
      <c r="C124" s="5" t="s">
        <v>20</v>
      </c>
      <c r="D124" s="2" t="s">
        <v>21</v>
      </c>
      <c r="E124" s="4" t="s">
        <v>22</v>
      </c>
      <c r="F124" s="4" t="s">
        <v>8</v>
      </c>
      <c r="G124" s="5" t="s">
        <v>9</v>
      </c>
      <c r="H124" s="66"/>
      <c r="I124" s="66"/>
      <c r="J124" s="55"/>
      <c r="K124" s="55"/>
      <c r="L124" s="66"/>
      <c r="M124" s="66"/>
      <c r="N124" s="39"/>
      <c r="O124" s="39"/>
      <c r="P124" s="39"/>
      <c r="Q124" s="78"/>
    </row>
    <row r="125" spans="2:17">
      <c r="C125" s="8"/>
      <c r="D125" s="8"/>
      <c r="E125" s="8"/>
      <c r="F125" s="8">
        <f>Table1810121617181926[[#This Row],[Unit Price]]*Table1810121617181926[[#This Row],[Number of Units]]</f>
        <v>0</v>
      </c>
      <c r="G125" s="9"/>
      <c r="H125" s="66"/>
      <c r="I125" s="66"/>
      <c r="J125" s="66"/>
      <c r="K125" s="39"/>
      <c r="L125" s="39"/>
      <c r="M125" s="39"/>
      <c r="N125" s="78"/>
      <c r="O125" s="66"/>
      <c r="P125" s="66"/>
      <c r="Q125" s="66"/>
    </row>
    <row r="126" spans="2:17">
      <c r="C126" s="8"/>
      <c r="D126" s="8"/>
      <c r="E126" s="8"/>
      <c r="F126" s="8">
        <f>Table1810121617181926[[#This Row],[Unit Price]]*Table1810121617181926[[#This Row],[Number of Units]]</f>
        <v>0</v>
      </c>
      <c r="G126" s="9"/>
      <c r="H126" s="66"/>
      <c r="I126" s="66"/>
      <c r="J126" s="66"/>
      <c r="K126" s="66"/>
      <c r="L126" s="66"/>
      <c r="M126" s="66"/>
      <c r="N126" s="66"/>
      <c r="O126" s="66"/>
      <c r="P126" s="66"/>
      <c r="Q126" s="66"/>
    </row>
    <row r="127" spans="2:17">
      <c r="C127" s="8"/>
      <c r="D127" s="8"/>
      <c r="E127" s="8"/>
      <c r="F127" s="8">
        <f>Table1810121617181926[[#This Row],[Unit Price]]*Table1810121617181926[[#This Row],[Number of Units]]</f>
        <v>0</v>
      </c>
      <c r="G127" s="9"/>
      <c r="H127" s="66"/>
      <c r="I127" s="66"/>
      <c r="J127" s="66"/>
      <c r="K127" s="66"/>
      <c r="L127" s="66"/>
      <c r="M127" s="66"/>
      <c r="N127" s="66"/>
      <c r="O127" s="66"/>
      <c r="P127" s="66"/>
      <c r="Q127" s="66"/>
    </row>
    <row r="128" spans="2:17">
      <c r="C128" s="8"/>
      <c r="D128" s="8"/>
      <c r="E128" s="8"/>
      <c r="F128" s="8">
        <f>Table1810121617181926[[#This Row],[Unit Price]]*Table1810121617181926[[#This Row],[Number of Units]]</f>
        <v>0</v>
      </c>
      <c r="G128" s="9"/>
      <c r="H128" s="66"/>
      <c r="I128" s="66"/>
      <c r="J128" s="66"/>
      <c r="K128" s="66"/>
      <c r="L128" s="66"/>
      <c r="M128" s="66"/>
      <c r="N128" s="66"/>
      <c r="O128" s="66"/>
      <c r="P128" s="66"/>
      <c r="Q128" s="66"/>
    </row>
    <row r="129" spans="2:17">
      <c r="C129" s="8"/>
      <c r="D129" s="8"/>
      <c r="E129" s="8"/>
      <c r="F129" s="8">
        <f>Table1810121617181926[[#This Row],[Unit Price]]*Table1810121617181926[[#This Row],[Number of Units]]</f>
        <v>0</v>
      </c>
      <c r="G129" s="9"/>
      <c r="H129" s="66"/>
      <c r="I129" s="66"/>
      <c r="J129" s="66"/>
      <c r="K129" s="66"/>
      <c r="L129" s="66"/>
      <c r="M129" s="66"/>
      <c r="N129" s="66"/>
      <c r="O129" s="66"/>
      <c r="P129" s="66"/>
      <c r="Q129" s="66"/>
    </row>
    <row r="130" spans="2:17">
      <c r="C130" s="8"/>
      <c r="D130" s="8"/>
      <c r="E130" s="8"/>
      <c r="F130" s="8">
        <f>Table1810121617181926[[#This Row],[Unit Price]]*Table1810121617181926[[#This Row],[Number of Units]]</f>
        <v>0</v>
      </c>
      <c r="G130" s="9"/>
    </row>
    <row r="131" spans="2:17">
      <c r="C131" s="20"/>
      <c r="D131" s="39"/>
      <c r="E131" s="39"/>
      <c r="F131" s="40">
        <f>SUM(Table1810121617181926[Total Cost])</f>
        <v>0</v>
      </c>
      <c r="G131" s="41"/>
    </row>
    <row r="132" spans="2:17">
      <c r="C132" s="20"/>
      <c r="D132" s="39"/>
      <c r="E132" s="39"/>
      <c r="F132" s="39"/>
      <c r="G132" s="41"/>
    </row>
    <row r="133" spans="2:17" ht="15" thickBot="1"/>
    <row r="134" spans="2:17" ht="15" thickBot="1">
      <c r="B134" s="36" t="s">
        <v>26</v>
      </c>
      <c r="C134" s="31" t="s">
        <v>26</v>
      </c>
      <c r="D134" s="32" t="s">
        <v>9</v>
      </c>
      <c r="F134" s="16"/>
      <c r="G134" s="72"/>
      <c r="H134" s="72"/>
    </row>
    <row r="135" spans="2:17" ht="15" thickBot="1">
      <c r="C135" s="42"/>
      <c r="D135" s="38"/>
      <c r="F135" s="66"/>
      <c r="G135" s="77"/>
      <c r="H135" s="74"/>
    </row>
    <row r="136" spans="2:17" ht="15" thickBot="1"/>
    <row r="137" spans="2:17" ht="15" thickBot="1">
      <c r="B137" s="35" t="s">
        <v>27</v>
      </c>
      <c r="C137" s="3" t="s">
        <v>20</v>
      </c>
      <c r="D137" s="2" t="s">
        <v>28</v>
      </c>
      <c r="E137" s="5" t="s">
        <v>9</v>
      </c>
      <c r="G137" s="35" t="s">
        <v>29</v>
      </c>
      <c r="H137" s="3" t="s">
        <v>20</v>
      </c>
      <c r="I137" s="2" t="s">
        <v>28</v>
      </c>
      <c r="J137" s="5" t="s">
        <v>9</v>
      </c>
    </row>
    <row r="138" spans="2:17">
      <c r="C138" s="7"/>
      <c r="D138" s="8"/>
      <c r="E138" s="9"/>
      <c r="H138" s="7"/>
      <c r="I138" s="8"/>
      <c r="J138" s="9"/>
    </row>
    <row r="139" spans="2:17">
      <c r="C139" s="7"/>
      <c r="D139" s="8"/>
      <c r="E139" s="9"/>
      <c r="H139" s="7"/>
      <c r="I139" s="8"/>
      <c r="J139" s="9"/>
    </row>
    <row r="140" spans="2:17">
      <c r="C140" s="7"/>
      <c r="D140" s="8"/>
      <c r="E140" s="9"/>
      <c r="H140" s="7"/>
      <c r="I140" s="8"/>
      <c r="J140" s="9"/>
    </row>
    <row r="141" spans="2:17">
      <c r="C141" s="7"/>
      <c r="D141" s="8"/>
      <c r="E141" s="9"/>
      <c r="H141" s="7"/>
      <c r="I141" s="8"/>
      <c r="J141" s="9"/>
    </row>
    <row r="142" spans="2:17">
      <c r="C142" s="7"/>
      <c r="D142" s="8"/>
      <c r="E142" s="9"/>
      <c r="H142" s="7"/>
      <c r="I142" s="8"/>
      <c r="J142" s="9"/>
    </row>
    <row r="143" spans="2:17">
      <c r="C143" s="7"/>
      <c r="D143" s="8"/>
      <c r="E143" s="9"/>
      <c r="H143" s="7"/>
      <c r="I143" s="8"/>
      <c r="J143" s="9"/>
    </row>
    <row r="144" spans="2:17">
      <c r="C144" s="7"/>
      <c r="D144" s="8"/>
      <c r="E144" s="9"/>
      <c r="H144" s="7"/>
      <c r="I144" s="8"/>
      <c r="J144" s="9"/>
    </row>
    <row r="145" spans="3:10">
      <c r="C145" s="7"/>
      <c r="D145" s="8"/>
      <c r="E145" s="9"/>
      <c r="H145" s="7"/>
      <c r="I145" s="8"/>
      <c r="J145" s="9"/>
    </row>
    <row r="146" spans="3:10">
      <c r="C146" s="7"/>
      <c r="D146" s="8"/>
      <c r="E146" s="9"/>
      <c r="H146" s="7"/>
      <c r="I146" s="8"/>
      <c r="J146" s="9"/>
    </row>
    <row r="147" spans="3:10">
      <c r="C147" s="7"/>
      <c r="D147" s="8"/>
      <c r="E147" s="9"/>
      <c r="H147" s="7"/>
      <c r="I147" s="8"/>
      <c r="J147" s="9"/>
    </row>
    <row r="148" spans="3:10">
      <c r="C148" s="7"/>
      <c r="D148" s="8"/>
      <c r="E148" s="9"/>
      <c r="H148" s="7"/>
      <c r="I148" s="8"/>
      <c r="J148" s="9"/>
    </row>
    <row r="149" spans="3:10">
      <c r="C149" s="7"/>
      <c r="D149" s="8"/>
      <c r="E149" s="9"/>
      <c r="H149" s="7"/>
      <c r="I149" s="8"/>
      <c r="J149" s="9"/>
    </row>
    <row r="150" spans="3:10">
      <c r="C150" s="7"/>
      <c r="D150" s="8"/>
      <c r="E150" s="9"/>
      <c r="H150" s="7"/>
      <c r="I150" s="8"/>
      <c r="J150" s="9"/>
    </row>
    <row r="151" spans="3:10">
      <c r="C151" s="7"/>
      <c r="D151" s="33">
        <f>SUM(Table18101216172127[Cost])</f>
        <v>0</v>
      </c>
      <c r="E151" s="9"/>
      <c r="H151" s="7"/>
      <c r="I151" s="33">
        <f>SUM(Table1810121617212738[Cost])</f>
        <v>0</v>
      </c>
      <c r="J151" s="9"/>
    </row>
  </sheetData>
  <phoneticPr fontId="4" type="noConversion"/>
  <pageMargins left="0.7" right="0.7" top="0.75" bottom="0.75" header="0.3" footer="0.3"/>
  <pageSetup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D443A-53FE-4836-9C35-2392D84E6BD7}">
  <dimension ref="B2:J150"/>
  <sheetViews>
    <sheetView tabSelected="1" zoomScale="64" workbookViewId="0">
      <selection activeCell="B6" sqref="B6"/>
    </sheetView>
  </sheetViews>
  <sheetFormatPr defaultRowHeight="14.45"/>
  <cols>
    <col min="1" max="1" width="9.140625" customWidth="1"/>
    <col min="2" max="2" width="44.7109375" customWidth="1"/>
    <col min="3" max="3" width="23.85546875" customWidth="1"/>
    <col min="4" max="4" width="28" customWidth="1"/>
    <col min="5" max="5" width="26" customWidth="1"/>
    <col min="6" max="6" width="25.5703125" customWidth="1"/>
    <col min="7" max="7" width="26.85546875" customWidth="1"/>
    <col min="8" max="8" width="32.140625" customWidth="1"/>
    <col min="9" max="9" width="32.5703125" customWidth="1"/>
    <col min="10" max="10" width="30.5703125" customWidth="1"/>
  </cols>
  <sheetData>
    <row r="2" spans="2:10" ht="57.75" customHeight="1">
      <c r="B2" s="87" t="s">
        <v>35</v>
      </c>
      <c r="C2" s="17"/>
    </row>
    <row r="4" spans="2:10" ht="15" thickBot="1"/>
    <row r="5" spans="2:10" ht="15" thickBot="1">
      <c r="B5" s="18" t="s">
        <v>31</v>
      </c>
      <c r="C5" s="22" t="s">
        <v>2</v>
      </c>
      <c r="D5" s="23" t="s">
        <v>3</v>
      </c>
      <c r="E5" s="23" t="s">
        <v>4</v>
      </c>
      <c r="F5" s="24" t="s">
        <v>5</v>
      </c>
      <c r="G5" s="25" t="s">
        <v>6</v>
      </c>
      <c r="H5" s="25" t="s">
        <v>7</v>
      </c>
      <c r="I5" s="25" t="s">
        <v>8</v>
      </c>
      <c r="J5" s="26" t="s">
        <v>9</v>
      </c>
    </row>
    <row r="6" spans="2:10">
      <c r="C6" s="27"/>
      <c r="D6" s="8"/>
      <c r="E6" s="51"/>
      <c r="F6" s="8">
        <f>Table12239[[#This Row],[Annual Salary]]*Table12239[[#This Row],[Percent of Time on Project]]</f>
        <v>0</v>
      </c>
      <c r="G6" s="19"/>
      <c r="H6" s="8">
        <f>Table12239[[#This Row],[Salary Costs]]*Table12239[[#This Row],[Fringe Percentage]]</f>
        <v>0</v>
      </c>
      <c r="I6" s="8">
        <f>Table12239[[#This Row],[Salary Costs]]+Table12239[[#This Row],[Fringe Cost]]</f>
        <v>0</v>
      </c>
      <c r="J6" s="28"/>
    </row>
    <row r="7" spans="2:10">
      <c r="C7" s="27"/>
      <c r="D7" s="8"/>
      <c r="E7" s="51"/>
      <c r="F7" s="8">
        <f>Table12239[[#This Row],[Annual Salary]]*Table12239[[#This Row],[Percent of Time on Project]]</f>
        <v>0</v>
      </c>
      <c r="G7" s="19"/>
      <c r="H7" s="8">
        <f>Table12239[[#This Row],[Salary Costs]]*Table12239[[#This Row],[Fringe Percentage]]</f>
        <v>0</v>
      </c>
      <c r="I7" s="8">
        <f>Table12239[[#This Row],[Salary Costs]]+Table12239[[#This Row],[Fringe Cost]]</f>
        <v>0</v>
      </c>
      <c r="J7" s="28"/>
    </row>
    <row r="8" spans="2:10">
      <c r="C8" s="27"/>
      <c r="D8" s="8"/>
      <c r="E8" s="51"/>
      <c r="F8" s="8">
        <f>Table12239[[#This Row],[Annual Salary]]*Table12239[[#This Row],[Percent of Time on Project]]</f>
        <v>0</v>
      </c>
      <c r="G8" s="19"/>
      <c r="H8" s="8">
        <f>Table12239[[#This Row],[Salary Costs]]*Table12239[[#This Row],[Fringe Percentage]]</f>
        <v>0</v>
      </c>
      <c r="I8" s="8">
        <f>Table12239[[#This Row],[Salary Costs]]+Table12239[[#This Row],[Fringe Cost]]</f>
        <v>0</v>
      </c>
      <c r="J8" s="28"/>
    </row>
    <row r="9" spans="2:10">
      <c r="C9" s="27"/>
      <c r="D9" s="8"/>
      <c r="E9" s="51"/>
      <c r="F9" s="8">
        <f>Table12239[[#This Row],[Annual Salary]]*Table12239[[#This Row],[Percent of Time on Project]]</f>
        <v>0</v>
      </c>
      <c r="G9" s="19"/>
      <c r="H9" s="8">
        <f>Table12239[[#This Row],[Salary Costs]]*Table12239[[#This Row],[Fringe Percentage]]</f>
        <v>0</v>
      </c>
      <c r="I9" s="8">
        <f>Table12239[[#This Row],[Salary Costs]]+Table12239[[#This Row],[Fringe Cost]]</f>
        <v>0</v>
      </c>
      <c r="J9" s="28"/>
    </row>
    <row r="10" spans="2:10">
      <c r="C10" s="27"/>
      <c r="D10" s="8"/>
      <c r="E10" s="51"/>
      <c r="F10" s="8">
        <f>Table12239[[#This Row],[Annual Salary]]*Table12239[[#This Row],[Percent of Time on Project]]</f>
        <v>0</v>
      </c>
      <c r="G10" s="19"/>
      <c r="H10" s="8">
        <f>Table12239[[#This Row],[Salary Costs]]*Table12239[[#This Row],[Fringe Percentage]]</f>
        <v>0</v>
      </c>
      <c r="I10" s="8">
        <f>Table12239[[#This Row],[Salary Costs]]+Table12239[[#This Row],[Fringe Cost]]</f>
        <v>0</v>
      </c>
      <c r="J10" s="28"/>
    </row>
    <row r="11" spans="2:10">
      <c r="C11" s="27"/>
      <c r="D11" s="8"/>
      <c r="E11" s="51"/>
      <c r="F11" s="8">
        <f>Table12239[[#This Row],[Annual Salary]]*Table12239[[#This Row],[Percent of Time on Project]]</f>
        <v>0</v>
      </c>
      <c r="G11" s="19"/>
      <c r="H11" s="8">
        <f>Table12239[[#This Row],[Salary Costs]]*Table12239[[#This Row],[Fringe Percentage]]</f>
        <v>0</v>
      </c>
      <c r="I11" s="8">
        <f>Table12239[[#This Row],[Salary Costs]]+Table12239[[#This Row],[Fringe Cost]]</f>
        <v>0</v>
      </c>
      <c r="J11" s="28"/>
    </row>
    <row r="12" spans="2:10">
      <c r="C12" s="27"/>
      <c r="D12" s="8"/>
      <c r="E12" s="51"/>
      <c r="F12" s="8">
        <f>Table12239[[#This Row],[Annual Salary]]*Table12239[[#This Row],[Percent of Time on Project]]</f>
        <v>0</v>
      </c>
      <c r="G12" s="19"/>
      <c r="H12" s="8">
        <f>Table12239[[#This Row],[Salary Costs]]*Table12239[[#This Row],[Fringe Percentage]]</f>
        <v>0</v>
      </c>
      <c r="I12" s="8">
        <f>Table12239[[#This Row],[Salary Costs]]+Table12239[[#This Row],[Fringe Cost]]</f>
        <v>0</v>
      </c>
      <c r="J12" s="28"/>
    </row>
    <row r="13" spans="2:10">
      <c r="C13" s="27"/>
      <c r="D13" s="8"/>
      <c r="E13" s="51"/>
      <c r="F13" s="8">
        <f>Table12239[[#This Row],[Annual Salary]]*Table12239[[#This Row],[Percent of Time on Project]]</f>
        <v>0</v>
      </c>
      <c r="G13" s="19"/>
      <c r="H13" s="8">
        <f>Table12239[[#This Row],[Salary Costs]]*Table12239[[#This Row],[Fringe Percentage]]</f>
        <v>0</v>
      </c>
      <c r="I13" s="8">
        <f>Table12239[[#This Row],[Salary Costs]]+Table12239[[#This Row],[Fringe Cost]]</f>
        <v>0</v>
      </c>
      <c r="J13" s="28"/>
    </row>
    <row r="14" spans="2:10">
      <c r="C14" s="27"/>
      <c r="D14" s="8"/>
      <c r="E14" s="51"/>
      <c r="F14" s="8">
        <f>Table12239[[#This Row],[Annual Salary]]*Table12239[[#This Row],[Percent of Time on Project]]</f>
        <v>0</v>
      </c>
      <c r="G14" s="19"/>
      <c r="H14" s="8">
        <f>Table12239[[#This Row],[Salary Costs]]*Table12239[[#This Row],[Fringe Percentage]]</f>
        <v>0</v>
      </c>
      <c r="I14" s="8">
        <f>Table12239[[#This Row],[Salary Costs]]+Table12239[[#This Row],[Fringe Cost]]</f>
        <v>0</v>
      </c>
      <c r="J14" s="28"/>
    </row>
    <row r="15" spans="2:10">
      <c r="C15" s="27"/>
      <c r="D15" s="8"/>
      <c r="E15" s="51"/>
      <c r="F15" s="8">
        <f>Table12239[[#This Row],[Annual Salary]]*Table12239[[#This Row],[Percent of Time on Project]]</f>
        <v>0</v>
      </c>
      <c r="G15" s="19"/>
      <c r="H15" s="8">
        <f>Table12239[[#This Row],[Salary Costs]]*Table12239[[#This Row],[Fringe Percentage]]</f>
        <v>0</v>
      </c>
      <c r="I15" s="8">
        <f>Table12239[[#This Row],[Salary Costs]]+Table12239[[#This Row],[Fringe Cost]]</f>
        <v>0</v>
      </c>
      <c r="J15" s="28"/>
    </row>
    <row r="16" spans="2:10">
      <c r="C16" s="27"/>
      <c r="D16" s="8"/>
      <c r="E16" s="51"/>
      <c r="F16" s="8">
        <f>Table12239[[#This Row],[Annual Salary]]*Table12239[[#This Row],[Percent of Time on Project]]</f>
        <v>0</v>
      </c>
      <c r="G16" s="19"/>
      <c r="H16" s="8">
        <f>Table12239[[#This Row],[Salary Costs]]*Table12239[[#This Row],[Fringe Percentage]]</f>
        <v>0</v>
      </c>
      <c r="I16" s="8">
        <f>Table12239[[#This Row],[Salary Costs]]+Table12239[[#This Row],[Fringe Cost]]</f>
        <v>0</v>
      </c>
      <c r="J16" s="28"/>
    </row>
    <row r="17" spans="2:10">
      <c r="C17" s="27"/>
      <c r="D17" s="8"/>
      <c r="E17" s="51"/>
      <c r="F17" s="8">
        <f>Table12239[[#This Row],[Annual Salary]]*Table12239[[#This Row],[Percent of Time on Project]]</f>
        <v>0</v>
      </c>
      <c r="G17" s="19"/>
      <c r="H17" s="8">
        <f>Table12239[[#This Row],[Salary Costs]]*Table12239[[#This Row],[Fringe Percentage]]</f>
        <v>0</v>
      </c>
      <c r="I17" s="8">
        <f>Table12239[[#This Row],[Salary Costs]]+Table12239[[#This Row],[Fringe Cost]]</f>
        <v>0</v>
      </c>
      <c r="J17" s="28"/>
    </row>
    <row r="18" spans="2:10">
      <c r="C18" s="27"/>
      <c r="D18" s="8"/>
      <c r="E18" s="51"/>
      <c r="F18" s="8">
        <f>Table12239[[#This Row],[Annual Salary]]*Table12239[[#This Row],[Percent of Time on Project]]</f>
        <v>0</v>
      </c>
      <c r="G18" s="19"/>
      <c r="H18" s="8">
        <f>Table12239[[#This Row],[Salary Costs]]*Table12239[[#This Row],[Fringe Percentage]]</f>
        <v>0</v>
      </c>
      <c r="I18" s="8">
        <f>Table12239[[#This Row],[Salary Costs]]+Table12239[[#This Row],[Fringe Cost]]</f>
        <v>0</v>
      </c>
      <c r="J18" s="28"/>
    </row>
    <row r="19" spans="2:10">
      <c r="C19" s="27"/>
      <c r="D19" s="8"/>
      <c r="E19" s="51"/>
      <c r="F19" s="8">
        <f>Table12239[[#This Row],[Annual Salary]]*Table12239[[#This Row],[Percent of Time on Project]]</f>
        <v>0</v>
      </c>
      <c r="G19" s="19"/>
      <c r="H19" s="8">
        <f>Table12239[[#This Row],[Salary Costs]]*Table12239[[#This Row],[Fringe Percentage]]</f>
        <v>0</v>
      </c>
      <c r="I19" s="8">
        <f>Table12239[[#This Row],[Salary Costs]]+Table12239[[#This Row],[Fringe Cost]]</f>
        <v>0</v>
      </c>
      <c r="J19" s="28"/>
    </row>
    <row r="20" spans="2:10">
      <c r="C20" s="27"/>
      <c r="D20" s="8"/>
      <c r="E20" s="51"/>
      <c r="F20" s="8">
        <f>Table12239[[#This Row],[Annual Salary]]*Table12239[[#This Row],[Percent of Time on Project]]</f>
        <v>0</v>
      </c>
      <c r="G20" s="19"/>
      <c r="H20" s="8">
        <f>Table12239[[#This Row],[Salary Costs]]*Table12239[[#This Row],[Fringe Percentage]]</f>
        <v>0</v>
      </c>
      <c r="I20" s="8">
        <f>Table12239[[#This Row],[Salary Costs]]+Table12239[[#This Row],[Fringe Cost]]</f>
        <v>0</v>
      </c>
      <c r="J20" s="28"/>
    </row>
    <row r="21" spans="2:10">
      <c r="C21" s="27"/>
      <c r="D21" s="8"/>
      <c r="E21" s="51"/>
      <c r="F21" s="8">
        <f>Table12239[[#This Row],[Annual Salary]]*Table12239[[#This Row],[Percent of Time on Project]]</f>
        <v>0</v>
      </c>
      <c r="G21" s="19"/>
      <c r="H21" s="8">
        <f>Table12239[[#This Row],[Salary Costs]]*Table12239[[#This Row],[Fringe Percentage]]</f>
        <v>0</v>
      </c>
      <c r="I21" s="8">
        <f>Table12239[[#This Row],[Salary Costs]]+Table12239[[#This Row],[Fringe Cost]]</f>
        <v>0</v>
      </c>
      <c r="J21" s="28"/>
    </row>
    <row r="22" spans="2:10">
      <c r="C22" s="27"/>
      <c r="D22" s="8"/>
      <c r="E22" s="51"/>
      <c r="F22" s="8">
        <f>Table12239[[#This Row],[Annual Salary]]*Table12239[[#This Row],[Percent of Time on Project]]</f>
        <v>0</v>
      </c>
      <c r="G22" s="19"/>
      <c r="H22" s="8">
        <f>Table12239[[#This Row],[Salary Costs]]*Table12239[[#This Row],[Fringe Percentage]]</f>
        <v>0</v>
      </c>
      <c r="I22" s="8">
        <f>Table12239[[#This Row],[Salary Costs]]+Table12239[[#This Row],[Fringe Cost]]</f>
        <v>0</v>
      </c>
      <c r="J22" s="28"/>
    </row>
    <row r="23" spans="2:10">
      <c r="C23" s="27"/>
      <c r="D23" s="8"/>
      <c r="E23" s="51"/>
      <c r="F23" s="8">
        <f>Table12239[[#This Row],[Annual Salary]]*Table12239[[#This Row],[Percent of Time on Project]]</f>
        <v>0</v>
      </c>
      <c r="G23" s="19"/>
      <c r="H23" s="8">
        <f>Table12239[[#This Row],[Salary Costs]]*Table12239[[#This Row],[Fringe Percentage]]</f>
        <v>0</v>
      </c>
      <c r="I23" s="8">
        <f>Table12239[[#This Row],[Salary Costs]]+Table12239[[#This Row],[Fringe Cost]]</f>
        <v>0</v>
      </c>
      <c r="J23" s="28"/>
    </row>
    <row r="24" spans="2:10">
      <c r="C24" s="27"/>
      <c r="D24" s="8"/>
      <c r="E24" s="51"/>
      <c r="F24" s="8">
        <f>Table12239[[#This Row],[Annual Salary]]*Table12239[[#This Row],[Percent of Time on Project]]</f>
        <v>0</v>
      </c>
      <c r="G24" s="19"/>
      <c r="H24" s="8">
        <f>Table12239[[#This Row],[Salary Costs]]*Table12239[[#This Row],[Fringe Percentage]]</f>
        <v>0</v>
      </c>
      <c r="I24" s="8">
        <f>Table12239[[#This Row],[Salary Costs]]+Table12239[[#This Row],[Fringe Cost]]</f>
        <v>0</v>
      </c>
      <c r="J24" s="28"/>
    </row>
    <row r="25" spans="2:10">
      <c r="C25" s="27"/>
      <c r="D25" s="8"/>
      <c r="E25" s="51"/>
      <c r="F25" s="8">
        <f>Table12239[[#This Row],[Annual Salary]]*Table12239[[#This Row],[Percent of Time on Project]]</f>
        <v>0</v>
      </c>
      <c r="G25" s="19"/>
      <c r="H25" s="8">
        <f>Table12239[[#This Row],[Salary Costs]]*Table12239[[#This Row],[Fringe Percentage]]</f>
        <v>0</v>
      </c>
      <c r="I25" s="8">
        <f>Table12239[[#This Row],[Salary Costs]]+Table12239[[#This Row],[Fringe Cost]]</f>
        <v>0</v>
      </c>
      <c r="J25" s="28"/>
    </row>
    <row r="26" spans="2:10" ht="15" thickBot="1">
      <c r="C26" s="29"/>
      <c r="D26" s="10"/>
      <c r="E26" s="10"/>
      <c r="F26" s="12">
        <f>SUM(Table12239[Salary Costs])</f>
        <v>0</v>
      </c>
      <c r="G26" s="11"/>
      <c r="H26" s="12">
        <f>SUM(Table12239[Fringe Cost])</f>
        <v>0</v>
      </c>
      <c r="I26" s="12">
        <f>SUM(Table12239[Total Cost])</f>
        <v>0</v>
      </c>
      <c r="J26" s="30"/>
    </row>
    <row r="27" spans="2:10" ht="15" thickBot="1">
      <c r="C27" s="20"/>
      <c r="D27" s="20"/>
      <c r="E27" s="20"/>
      <c r="F27" s="55"/>
      <c r="G27" s="8"/>
      <c r="H27" s="55"/>
      <c r="I27" s="33"/>
      <c r="J27" s="20"/>
    </row>
    <row r="28" spans="2:10" ht="29.45" thickBot="1">
      <c r="B28" s="18" t="s">
        <v>32</v>
      </c>
      <c r="C28" s="22" t="s">
        <v>2</v>
      </c>
      <c r="D28" s="23" t="s">
        <v>3</v>
      </c>
      <c r="E28" s="23" t="s">
        <v>4</v>
      </c>
      <c r="F28" s="24" t="s">
        <v>5</v>
      </c>
      <c r="G28" s="25" t="s">
        <v>6</v>
      </c>
      <c r="H28" s="25" t="s">
        <v>7</v>
      </c>
      <c r="I28" s="25" t="s">
        <v>8</v>
      </c>
      <c r="J28" s="26" t="s">
        <v>9</v>
      </c>
    </row>
    <row r="29" spans="2:10" ht="16.5" customHeight="1">
      <c r="C29" s="27"/>
      <c r="D29" s="8"/>
      <c r="E29" s="51"/>
      <c r="F29" s="8">
        <f>Table122644[[#This Row],[Annual Salary]]*Table122644[[#This Row],[Percent of Time on Project]]</f>
        <v>0</v>
      </c>
      <c r="G29" s="19"/>
      <c r="H29" s="8">
        <f>Table122644[[#This Row],[Salary Costs]]*Table122644[[#This Row],[Fringe Percentage]]</f>
        <v>0</v>
      </c>
      <c r="I29" s="8">
        <f>Table122644[[#This Row],[Salary Costs]]+Table122644[[#This Row],[Fringe Cost]]</f>
        <v>0</v>
      </c>
      <c r="J29" s="28"/>
    </row>
    <row r="30" spans="2:10">
      <c r="C30" s="27"/>
      <c r="D30" s="8"/>
      <c r="E30" s="51"/>
      <c r="F30" s="8">
        <f>Table122644[[#This Row],[Annual Salary]]*Table122644[[#This Row],[Percent of Time on Project]]</f>
        <v>0</v>
      </c>
      <c r="G30" s="19"/>
      <c r="H30" s="8">
        <f>Table122644[[#This Row],[Salary Costs]]*Table122644[[#This Row],[Fringe Percentage]]</f>
        <v>0</v>
      </c>
      <c r="I30" s="8">
        <f>Table122644[[#This Row],[Salary Costs]]+Table122644[[#This Row],[Fringe Cost]]</f>
        <v>0</v>
      </c>
      <c r="J30" s="28"/>
    </row>
    <row r="31" spans="2:10">
      <c r="C31" s="27"/>
      <c r="D31" s="8"/>
      <c r="E31" s="51"/>
      <c r="F31" s="8">
        <f>Table122644[[#This Row],[Annual Salary]]*Table122644[[#This Row],[Percent of Time on Project]]</f>
        <v>0</v>
      </c>
      <c r="G31" s="19"/>
      <c r="H31" s="8">
        <f>Table122644[[#This Row],[Salary Costs]]*Table122644[[#This Row],[Fringe Percentage]]</f>
        <v>0</v>
      </c>
      <c r="I31" s="8">
        <f>Table122644[[#This Row],[Salary Costs]]+Table122644[[#This Row],[Fringe Cost]]</f>
        <v>0</v>
      </c>
      <c r="J31" s="28"/>
    </row>
    <row r="32" spans="2:10">
      <c r="C32" s="27"/>
      <c r="D32" s="8"/>
      <c r="E32" s="51"/>
      <c r="F32" s="8">
        <f>Table122644[[#This Row],[Annual Salary]]*Table122644[[#This Row],[Percent of Time on Project]]</f>
        <v>0</v>
      </c>
      <c r="G32" s="19"/>
      <c r="H32" s="8">
        <f>Table122644[[#This Row],[Salary Costs]]*Table122644[[#This Row],[Fringe Percentage]]</f>
        <v>0</v>
      </c>
      <c r="I32" s="8">
        <f>Table122644[[#This Row],[Salary Costs]]+Table122644[[#This Row],[Fringe Cost]]</f>
        <v>0</v>
      </c>
      <c r="J32" s="28"/>
    </row>
    <row r="33" spans="3:10">
      <c r="C33" s="27"/>
      <c r="D33" s="8"/>
      <c r="E33" s="51"/>
      <c r="F33" s="8">
        <f>Table122644[[#This Row],[Annual Salary]]*Table122644[[#This Row],[Percent of Time on Project]]</f>
        <v>0</v>
      </c>
      <c r="G33" s="19"/>
      <c r="H33" s="8">
        <f>Table122644[[#This Row],[Salary Costs]]*Table122644[[#This Row],[Fringe Percentage]]</f>
        <v>0</v>
      </c>
      <c r="I33" s="8">
        <f>Table122644[[#This Row],[Salary Costs]]+Table122644[[#This Row],[Fringe Cost]]</f>
        <v>0</v>
      </c>
      <c r="J33" s="28"/>
    </row>
    <row r="34" spans="3:10">
      <c r="C34" s="27"/>
      <c r="D34" s="8"/>
      <c r="E34" s="51"/>
      <c r="F34" s="8">
        <f>Table122644[[#This Row],[Annual Salary]]*Table122644[[#This Row],[Percent of Time on Project]]</f>
        <v>0</v>
      </c>
      <c r="G34" s="19"/>
      <c r="H34" s="8">
        <f>Table122644[[#This Row],[Salary Costs]]*Table122644[[#This Row],[Fringe Percentage]]</f>
        <v>0</v>
      </c>
      <c r="I34" s="8">
        <f>Table122644[[#This Row],[Salary Costs]]+Table122644[[#This Row],[Fringe Cost]]</f>
        <v>0</v>
      </c>
      <c r="J34" s="28"/>
    </row>
    <row r="35" spans="3:10">
      <c r="C35" s="27"/>
      <c r="D35" s="8"/>
      <c r="E35" s="51"/>
      <c r="F35" s="8">
        <f>Table122644[[#This Row],[Annual Salary]]*Table122644[[#This Row],[Percent of Time on Project]]</f>
        <v>0</v>
      </c>
      <c r="G35" s="19"/>
      <c r="H35" s="8">
        <f>Table122644[[#This Row],[Salary Costs]]*Table122644[[#This Row],[Fringe Percentage]]</f>
        <v>0</v>
      </c>
      <c r="I35" s="8">
        <f>Table122644[[#This Row],[Salary Costs]]+Table122644[[#This Row],[Fringe Cost]]</f>
        <v>0</v>
      </c>
      <c r="J35" s="28"/>
    </row>
    <row r="36" spans="3:10">
      <c r="C36" s="27"/>
      <c r="D36" s="8"/>
      <c r="E36" s="51"/>
      <c r="F36" s="8">
        <f>Table122644[[#This Row],[Annual Salary]]*Table122644[[#This Row],[Percent of Time on Project]]</f>
        <v>0</v>
      </c>
      <c r="G36" s="19"/>
      <c r="H36" s="8">
        <f>Table122644[[#This Row],[Salary Costs]]*Table122644[[#This Row],[Fringe Percentage]]</f>
        <v>0</v>
      </c>
      <c r="I36" s="8">
        <f>Table122644[[#This Row],[Salary Costs]]+Table122644[[#This Row],[Fringe Cost]]</f>
        <v>0</v>
      </c>
      <c r="J36" s="28"/>
    </row>
    <row r="37" spans="3:10">
      <c r="C37" s="27"/>
      <c r="D37" s="8"/>
      <c r="E37" s="51"/>
      <c r="F37" s="8">
        <f>Table122644[[#This Row],[Annual Salary]]*Table122644[[#This Row],[Percent of Time on Project]]</f>
        <v>0</v>
      </c>
      <c r="G37" s="19"/>
      <c r="H37" s="8">
        <f>Table122644[[#This Row],[Salary Costs]]*Table122644[[#This Row],[Fringe Percentage]]</f>
        <v>0</v>
      </c>
      <c r="I37" s="8">
        <f>Table122644[[#This Row],[Salary Costs]]+Table122644[[#This Row],[Fringe Cost]]</f>
        <v>0</v>
      </c>
      <c r="J37" s="28"/>
    </row>
    <row r="38" spans="3:10">
      <c r="C38" s="27"/>
      <c r="D38" s="8"/>
      <c r="E38" s="51"/>
      <c r="F38" s="8">
        <f>Table122644[[#This Row],[Annual Salary]]*Table122644[[#This Row],[Percent of Time on Project]]</f>
        <v>0</v>
      </c>
      <c r="G38" s="19"/>
      <c r="H38" s="8">
        <f>Table122644[[#This Row],[Salary Costs]]*Table122644[[#This Row],[Fringe Percentage]]</f>
        <v>0</v>
      </c>
      <c r="I38" s="8">
        <f>Table122644[[#This Row],[Salary Costs]]+Table122644[[#This Row],[Fringe Cost]]</f>
        <v>0</v>
      </c>
      <c r="J38" s="28"/>
    </row>
    <row r="39" spans="3:10">
      <c r="C39" s="27"/>
      <c r="D39" s="8"/>
      <c r="E39" s="51"/>
      <c r="F39" s="8">
        <f>Table122644[[#This Row],[Annual Salary]]*Table122644[[#This Row],[Percent of Time on Project]]</f>
        <v>0</v>
      </c>
      <c r="G39" s="19"/>
      <c r="H39" s="8">
        <f>Table122644[[#This Row],[Salary Costs]]*Table122644[[#This Row],[Fringe Percentage]]</f>
        <v>0</v>
      </c>
      <c r="I39" s="8">
        <f>Table122644[[#This Row],[Salary Costs]]+Table122644[[#This Row],[Fringe Cost]]</f>
        <v>0</v>
      </c>
      <c r="J39" s="28"/>
    </row>
    <row r="40" spans="3:10">
      <c r="C40" s="27"/>
      <c r="D40" s="8"/>
      <c r="E40" s="51"/>
      <c r="F40" s="8">
        <f>Table122644[[#This Row],[Annual Salary]]*Table122644[[#This Row],[Percent of Time on Project]]</f>
        <v>0</v>
      </c>
      <c r="G40" s="19"/>
      <c r="H40" s="8">
        <f>Table122644[[#This Row],[Salary Costs]]*Table122644[[#This Row],[Fringe Percentage]]</f>
        <v>0</v>
      </c>
      <c r="I40" s="8">
        <f>Table122644[[#This Row],[Salary Costs]]+Table122644[[#This Row],[Fringe Cost]]</f>
        <v>0</v>
      </c>
      <c r="J40" s="28"/>
    </row>
    <row r="41" spans="3:10">
      <c r="C41" s="27"/>
      <c r="D41" s="8"/>
      <c r="E41" s="51"/>
      <c r="F41" s="8">
        <f>Table122644[[#This Row],[Annual Salary]]*Table122644[[#This Row],[Percent of Time on Project]]</f>
        <v>0</v>
      </c>
      <c r="G41" s="19"/>
      <c r="H41" s="8">
        <f>Table122644[[#This Row],[Salary Costs]]*Table122644[[#This Row],[Fringe Percentage]]</f>
        <v>0</v>
      </c>
      <c r="I41" s="8">
        <f>Table122644[[#This Row],[Salary Costs]]+Table122644[[#This Row],[Fringe Cost]]</f>
        <v>0</v>
      </c>
      <c r="J41" s="28"/>
    </row>
    <row r="42" spans="3:10">
      <c r="C42" s="27"/>
      <c r="D42" s="8"/>
      <c r="E42" s="51"/>
      <c r="F42" s="8">
        <f>Table122644[[#This Row],[Annual Salary]]*Table122644[[#This Row],[Percent of Time on Project]]</f>
        <v>0</v>
      </c>
      <c r="G42" s="19"/>
      <c r="H42" s="8">
        <f>Table122644[[#This Row],[Salary Costs]]*Table122644[[#This Row],[Fringe Percentage]]</f>
        <v>0</v>
      </c>
      <c r="I42" s="8">
        <f>Table122644[[#This Row],[Salary Costs]]+Table122644[[#This Row],[Fringe Cost]]</f>
        <v>0</v>
      </c>
      <c r="J42" s="28"/>
    </row>
    <row r="43" spans="3:10">
      <c r="C43" s="27"/>
      <c r="D43" s="8"/>
      <c r="E43" s="51"/>
      <c r="F43" s="8">
        <f>Table122644[[#This Row],[Annual Salary]]*Table122644[[#This Row],[Percent of Time on Project]]</f>
        <v>0</v>
      </c>
      <c r="G43" s="19"/>
      <c r="H43" s="8">
        <f>Table122644[[#This Row],[Salary Costs]]*Table122644[[#This Row],[Fringe Percentage]]</f>
        <v>0</v>
      </c>
      <c r="I43" s="8">
        <f>Table122644[[#This Row],[Salary Costs]]+Table122644[[#This Row],[Fringe Cost]]</f>
        <v>0</v>
      </c>
      <c r="J43" s="28"/>
    </row>
    <row r="44" spans="3:10">
      <c r="C44" s="27"/>
      <c r="D44" s="8"/>
      <c r="E44" s="51"/>
      <c r="F44" s="8">
        <f>Table122644[[#This Row],[Annual Salary]]*Table122644[[#This Row],[Percent of Time on Project]]</f>
        <v>0</v>
      </c>
      <c r="G44" s="19"/>
      <c r="H44" s="8">
        <f>Table122644[[#This Row],[Salary Costs]]*Table122644[[#This Row],[Fringe Percentage]]</f>
        <v>0</v>
      </c>
      <c r="I44" s="8">
        <f>Table122644[[#This Row],[Salary Costs]]+Table122644[[#This Row],[Fringe Cost]]</f>
        <v>0</v>
      </c>
      <c r="J44" s="28"/>
    </row>
    <row r="45" spans="3:10">
      <c r="C45" s="27"/>
      <c r="D45" s="8"/>
      <c r="E45" s="51"/>
      <c r="F45" s="8">
        <f>Table122644[[#This Row],[Annual Salary]]*Table122644[[#This Row],[Percent of Time on Project]]</f>
        <v>0</v>
      </c>
      <c r="G45" s="19"/>
      <c r="H45" s="8">
        <f>Table122644[[#This Row],[Salary Costs]]*Table122644[[#This Row],[Fringe Percentage]]</f>
        <v>0</v>
      </c>
      <c r="I45" s="8">
        <f>Table122644[[#This Row],[Salary Costs]]+Table122644[[#This Row],[Fringe Cost]]</f>
        <v>0</v>
      </c>
      <c r="J45" s="28"/>
    </row>
    <row r="46" spans="3:10">
      <c r="C46" s="27"/>
      <c r="D46" s="8"/>
      <c r="E46" s="51"/>
      <c r="F46" s="8">
        <f>Table122644[[#This Row],[Annual Salary]]*Table122644[[#This Row],[Percent of Time on Project]]</f>
        <v>0</v>
      </c>
      <c r="G46" s="19"/>
      <c r="H46" s="8">
        <f>Table122644[[#This Row],[Salary Costs]]*Table122644[[#This Row],[Fringe Percentage]]</f>
        <v>0</v>
      </c>
      <c r="I46" s="8">
        <f>Table122644[[#This Row],[Salary Costs]]+Table122644[[#This Row],[Fringe Cost]]</f>
        <v>0</v>
      </c>
      <c r="J46" s="28"/>
    </row>
    <row r="47" spans="3:10">
      <c r="C47" s="27"/>
      <c r="D47" s="8"/>
      <c r="E47" s="51"/>
      <c r="F47" s="8">
        <f>Table122644[[#This Row],[Annual Salary]]*Table122644[[#This Row],[Percent of Time on Project]]</f>
        <v>0</v>
      </c>
      <c r="G47" s="19"/>
      <c r="H47" s="8">
        <f>Table122644[[#This Row],[Salary Costs]]*Table122644[[#This Row],[Fringe Percentage]]</f>
        <v>0</v>
      </c>
      <c r="I47" s="8">
        <f>Table122644[[#This Row],[Salary Costs]]+Table122644[[#This Row],[Fringe Cost]]</f>
        <v>0</v>
      </c>
      <c r="J47" s="28"/>
    </row>
    <row r="48" spans="3:10">
      <c r="C48" s="27"/>
      <c r="D48" s="8"/>
      <c r="E48" s="51"/>
      <c r="F48" s="8">
        <f>Table122644[[#This Row],[Annual Salary]]*Table122644[[#This Row],[Percent of Time on Project]]</f>
        <v>0</v>
      </c>
      <c r="G48" s="19"/>
      <c r="H48" s="8">
        <f>Table122644[[#This Row],[Salary Costs]]*Table122644[[#This Row],[Fringe Percentage]]</f>
        <v>0</v>
      </c>
      <c r="I48" s="8">
        <f>Table122644[[#This Row],[Salary Costs]]+Table122644[[#This Row],[Fringe Cost]]</f>
        <v>0</v>
      </c>
      <c r="J48" s="28"/>
    </row>
    <row r="49" spans="2:10" ht="15" thickBot="1">
      <c r="C49" s="29"/>
      <c r="D49" s="10"/>
      <c r="E49" s="10"/>
      <c r="F49" s="12">
        <f>SUM(Table122644[Salary Costs])</f>
        <v>0</v>
      </c>
      <c r="G49" s="11"/>
      <c r="H49" s="12">
        <f>SUM(Table122644[Fringe Cost])</f>
        <v>0</v>
      </c>
      <c r="I49" s="12">
        <f>SUM(Table122644[Total Cost])</f>
        <v>0</v>
      </c>
      <c r="J49" s="30"/>
    </row>
    <row r="50" spans="2:10" ht="15" thickBot="1"/>
    <row r="51" spans="2:10" ht="43.9" thickBot="1">
      <c r="B51" s="18" t="s">
        <v>11</v>
      </c>
      <c r="C51" s="3" t="s">
        <v>12</v>
      </c>
      <c r="D51" s="2" t="s">
        <v>13</v>
      </c>
      <c r="E51" s="5" t="s">
        <v>9</v>
      </c>
    </row>
    <row r="52" spans="2:10">
      <c r="C52" s="7"/>
      <c r="D52" s="8"/>
      <c r="E52" s="9"/>
    </row>
    <row r="53" spans="2:10">
      <c r="C53" s="7"/>
      <c r="D53" s="8"/>
      <c r="E53" s="9"/>
    </row>
    <row r="54" spans="2:10">
      <c r="C54" s="7"/>
      <c r="D54" s="8"/>
      <c r="E54" s="9"/>
    </row>
    <row r="55" spans="2:10">
      <c r="C55" s="7"/>
      <c r="D55" s="8"/>
      <c r="E55" s="9"/>
    </row>
    <row r="56" spans="2:10">
      <c r="C56" s="7"/>
      <c r="D56" s="8"/>
      <c r="E56" s="9"/>
    </row>
    <row r="57" spans="2:10">
      <c r="C57" s="7"/>
      <c r="D57" s="8"/>
      <c r="E57" s="9"/>
    </row>
    <row r="58" spans="2:10">
      <c r="C58" s="7"/>
      <c r="D58" s="8"/>
      <c r="E58" s="9"/>
    </row>
    <row r="59" spans="2:10">
      <c r="C59" s="7"/>
      <c r="D59" s="8"/>
      <c r="E59" s="9"/>
    </row>
    <row r="60" spans="2:10">
      <c r="C60" s="7"/>
      <c r="D60" s="8"/>
      <c r="E60" s="9"/>
    </row>
    <row r="61" spans="2:10">
      <c r="C61" s="7"/>
      <c r="D61" s="8"/>
      <c r="E61" s="9"/>
    </row>
    <row r="62" spans="2:10">
      <c r="C62" s="7"/>
      <c r="D62" s="8"/>
      <c r="E62" s="9"/>
    </row>
    <row r="63" spans="2:10">
      <c r="C63" s="7"/>
      <c r="D63" s="8"/>
      <c r="E63" s="9"/>
    </row>
    <row r="64" spans="2:10">
      <c r="C64" s="7"/>
      <c r="D64" s="8"/>
      <c r="E64" s="9"/>
    </row>
    <row r="65" spans="2:5">
      <c r="C65" s="7"/>
      <c r="D65" s="33">
        <f>SUM(Table18152343[Contract Amount])</f>
        <v>0</v>
      </c>
      <c r="E65" s="9"/>
    </row>
    <row r="66" spans="2:5" ht="15" thickBot="1"/>
    <row r="67" spans="2:5" ht="15" thickBot="1">
      <c r="B67" s="36" t="s">
        <v>14</v>
      </c>
      <c r="C67" s="3" t="s">
        <v>15</v>
      </c>
      <c r="D67" s="2" t="s">
        <v>13</v>
      </c>
      <c r="E67" s="5" t="s">
        <v>9</v>
      </c>
    </row>
    <row r="68" spans="2:5">
      <c r="C68" s="7"/>
      <c r="D68" s="8"/>
      <c r="E68" s="9"/>
    </row>
    <row r="69" spans="2:5">
      <c r="C69" s="7"/>
      <c r="D69" s="8"/>
      <c r="E69" s="9"/>
    </row>
    <row r="70" spans="2:5">
      <c r="C70" s="7"/>
      <c r="D70" s="8"/>
      <c r="E70" s="9"/>
    </row>
    <row r="71" spans="2:5">
      <c r="C71" s="7"/>
      <c r="D71" s="8"/>
      <c r="E71" s="9"/>
    </row>
    <row r="72" spans="2:5">
      <c r="C72" s="7"/>
      <c r="D72" s="8"/>
      <c r="E72" s="9"/>
    </row>
    <row r="73" spans="2:5">
      <c r="C73" s="7"/>
      <c r="D73" s="8"/>
      <c r="E73" s="9"/>
    </row>
    <row r="74" spans="2:5">
      <c r="C74" s="7"/>
      <c r="D74" s="8"/>
      <c r="E74" s="9"/>
    </row>
    <row r="75" spans="2:5">
      <c r="C75" s="7"/>
      <c r="D75" s="8"/>
      <c r="E75" s="9"/>
    </row>
    <row r="76" spans="2:5">
      <c r="C76" s="7"/>
      <c r="D76" s="8"/>
      <c r="E76" s="9"/>
    </row>
    <row r="77" spans="2:5">
      <c r="C77" s="7"/>
      <c r="D77" s="8"/>
      <c r="E77" s="9"/>
    </row>
    <row r="78" spans="2:5">
      <c r="C78" s="7"/>
      <c r="D78" s="8"/>
      <c r="E78" s="9"/>
    </row>
    <row r="79" spans="2:5">
      <c r="C79" s="7"/>
      <c r="D79" s="8"/>
      <c r="E79" s="9"/>
    </row>
    <row r="80" spans="2:5">
      <c r="C80" s="7"/>
      <c r="D80" s="8"/>
      <c r="E80" s="9"/>
    </row>
    <row r="81" spans="2:7">
      <c r="C81" s="7"/>
      <c r="D81" s="33">
        <f>SUM(Table18101216172440[Contract Amount])</f>
        <v>0</v>
      </c>
      <c r="E81" s="9"/>
    </row>
    <row r="82" spans="2:7" ht="15" thickBot="1"/>
    <row r="83" spans="2:7" ht="15" thickBot="1">
      <c r="B83" s="36" t="s">
        <v>16</v>
      </c>
      <c r="C83" s="31" t="s">
        <v>16</v>
      </c>
      <c r="D83" s="32" t="s">
        <v>9</v>
      </c>
    </row>
    <row r="84" spans="2:7" ht="15" thickBot="1">
      <c r="C84" s="37"/>
      <c r="D84" s="38"/>
    </row>
    <row r="85" spans="2:7" ht="15" thickBot="1">
      <c r="C85" s="13"/>
      <c r="D85" s="14"/>
    </row>
    <row r="86" spans="2:7" ht="29.45" thickBot="1">
      <c r="B86" s="36" t="s">
        <v>33</v>
      </c>
      <c r="C86" s="31" t="s">
        <v>17</v>
      </c>
      <c r="D86" s="32" t="s">
        <v>9</v>
      </c>
    </row>
    <row r="87" spans="2:7" ht="15" thickBot="1">
      <c r="B87" s="16"/>
      <c r="C87" s="37"/>
      <c r="D87" s="38"/>
    </row>
    <row r="88" spans="2:7" ht="15" thickBot="1">
      <c r="B88" s="16"/>
      <c r="C88" s="13"/>
      <c r="D88" s="14"/>
    </row>
    <row r="89" spans="2:7" ht="15" thickBot="1">
      <c r="B89" s="36" t="s">
        <v>18</v>
      </c>
      <c r="C89" s="31" t="s">
        <v>18</v>
      </c>
      <c r="D89" s="32" t="s">
        <v>9</v>
      </c>
    </row>
    <row r="90" spans="2:7" ht="15" thickBot="1">
      <c r="B90" s="16"/>
      <c r="C90" s="37"/>
      <c r="D90" s="38"/>
    </row>
    <row r="91" spans="2:7" ht="15" thickBot="1">
      <c r="B91" s="15"/>
      <c r="C91" s="13"/>
      <c r="D91" s="14"/>
    </row>
    <row r="92" spans="2:7" ht="29.45" thickBot="1">
      <c r="B92" s="6" t="s">
        <v>19</v>
      </c>
      <c r="C92" s="5" t="s">
        <v>20</v>
      </c>
      <c r="D92" s="4" t="s">
        <v>21</v>
      </c>
      <c r="E92" s="4" t="s">
        <v>22</v>
      </c>
      <c r="F92" s="4" t="s">
        <v>8</v>
      </c>
      <c r="G92" s="1" t="s">
        <v>9</v>
      </c>
    </row>
    <row r="93" spans="2:7">
      <c r="C93" s="43"/>
      <c r="D93" s="44"/>
      <c r="E93" s="52"/>
      <c r="F93" s="44">
        <f>Table1810121617182541[[#This Row],[Unit Price]]*Table1810121617182541[[#This Row],[Number of Units]]</f>
        <v>0</v>
      </c>
      <c r="G93" s="45"/>
    </row>
    <row r="94" spans="2:7">
      <c r="C94" s="46"/>
      <c r="D94" s="8"/>
      <c r="E94" s="53"/>
      <c r="F94" s="8">
        <f>Table1810121617182541[[#This Row],[Unit Price]]*Table1810121617182541[[#This Row],[Number of Units]]</f>
        <v>0</v>
      </c>
      <c r="G94" s="28"/>
    </row>
    <row r="95" spans="2:7">
      <c r="C95" s="46"/>
      <c r="D95" s="8"/>
      <c r="E95" s="53"/>
      <c r="F95" s="8">
        <f>Table1810121617182541[[#This Row],[Unit Price]]*Table1810121617182541[[#This Row],[Number of Units]]</f>
        <v>0</v>
      </c>
      <c r="G95" s="28"/>
    </row>
    <row r="96" spans="2:7">
      <c r="C96" s="46"/>
      <c r="D96" s="8"/>
      <c r="E96" s="53"/>
      <c r="F96" s="8">
        <f>Table1810121617182541[[#This Row],[Unit Price]]*Table1810121617182541[[#This Row],[Number of Units]]</f>
        <v>0</v>
      </c>
      <c r="G96" s="28"/>
    </row>
    <row r="97" spans="2:7">
      <c r="C97" s="46"/>
      <c r="D97" s="8"/>
      <c r="E97" s="53"/>
      <c r="F97" s="8">
        <f>Table1810121617182541[[#This Row],[Unit Price]]*Table1810121617182541[[#This Row],[Number of Units]]</f>
        <v>0</v>
      </c>
      <c r="G97" s="28"/>
    </row>
    <row r="98" spans="2:7">
      <c r="C98" s="46"/>
      <c r="D98" s="8"/>
      <c r="E98" s="53"/>
      <c r="F98" s="8">
        <f>Table1810121617182541[[#This Row],[Unit Price]]*Table1810121617182541[[#This Row],[Number of Units]]</f>
        <v>0</v>
      </c>
      <c r="G98" s="28"/>
    </row>
    <row r="99" spans="2:7">
      <c r="C99" s="46"/>
      <c r="D99" s="8"/>
      <c r="E99" s="53"/>
      <c r="F99" s="8">
        <f>Table1810121617182541[[#This Row],[Unit Price]]*Table1810121617182541[[#This Row],[Number of Units]]</f>
        <v>0</v>
      </c>
      <c r="G99" s="28"/>
    </row>
    <row r="100" spans="2:7">
      <c r="C100" s="46"/>
      <c r="D100" s="8"/>
      <c r="E100" s="53"/>
      <c r="F100" s="8">
        <f>Table1810121617182541[[#This Row],[Unit Price]]*Table1810121617182541[[#This Row],[Number of Units]]</f>
        <v>0</v>
      </c>
      <c r="G100" s="28"/>
    </row>
    <row r="101" spans="2:7">
      <c r="C101" s="46"/>
      <c r="D101" s="8"/>
      <c r="E101" s="53"/>
      <c r="F101" s="8">
        <f>Table1810121617182541[[#This Row],[Unit Price]]*Table1810121617182541[[#This Row],[Number of Units]]</f>
        <v>0</v>
      </c>
      <c r="G101" s="28"/>
    </row>
    <row r="102" spans="2:7">
      <c r="C102" s="46"/>
      <c r="D102" s="8"/>
      <c r="E102" s="53"/>
      <c r="F102" s="8">
        <f>Table1810121617182541[[#This Row],[Unit Price]]*Table1810121617182541[[#This Row],[Number of Units]]</f>
        <v>0</v>
      </c>
      <c r="G102" s="28"/>
    </row>
    <row r="103" spans="2:7">
      <c r="C103" s="46"/>
      <c r="D103" s="8"/>
      <c r="E103" s="53"/>
      <c r="F103" s="8">
        <f>Table1810121617182541[[#This Row],[Unit Price]]*Table1810121617182541[[#This Row],[Number of Units]]</f>
        <v>0</v>
      </c>
      <c r="G103" s="28"/>
    </row>
    <row r="104" spans="2:7">
      <c r="C104" s="46"/>
      <c r="D104" s="8"/>
      <c r="E104" s="53"/>
      <c r="F104" s="8">
        <f>Table1810121617182541[[#This Row],[Unit Price]]*Table1810121617182541[[#This Row],[Number of Units]]</f>
        <v>0</v>
      </c>
      <c r="G104" s="28"/>
    </row>
    <row r="105" spans="2:7">
      <c r="C105" s="46"/>
      <c r="D105" s="8"/>
      <c r="E105" s="53"/>
      <c r="F105" s="8">
        <f>Table1810121617182541[[#This Row],[Unit Price]]*Table1810121617182541[[#This Row],[Number of Units]]</f>
        <v>0</v>
      </c>
      <c r="G105" s="28"/>
    </row>
    <row r="106" spans="2:7" ht="15" thickBot="1">
      <c r="C106" s="29"/>
      <c r="D106" s="47"/>
      <c r="E106" s="47"/>
      <c r="F106" s="48">
        <f>SUM(Table1810121617182541[Total Cost])</f>
        <v>0</v>
      </c>
      <c r="G106" s="49"/>
    </row>
    <row r="107" spans="2:7" ht="15" thickBot="1">
      <c r="C107" s="20"/>
      <c r="D107" s="39"/>
      <c r="E107" s="39"/>
      <c r="F107" s="39"/>
      <c r="G107" s="41"/>
    </row>
    <row r="108" spans="2:7" ht="29.45" thickBot="1">
      <c r="B108" s="6" t="s">
        <v>23</v>
      </c>
      <c r="C108" s="5" t="s">
        <v>20</v>
      </c>
      <c r="D108" s="4" t="s">
        <v>21</v>
      </c>
      <c r="E108" s="4" t="s">
        <v>22</v>
      </c>
      <c r="F108" s="4" t="s">
        <v>8</v>
      </c>
      <c r="G108" s="5" t="s">
        <v>9</v>
      </c>
    </row>
    <row r="109" spans="2:7">
      <c r="C109" s="44"/>
      <c r="D109" s="44"/>
      <c r="E109" s="52"/>
      <c r="F109" s="8">
        <f>Table181012161718253648[[#This Row],[Unit Price]]*Table181012161718253648[[#This Row],[Number of Units]]</f>
        <v>0</v>
      </c>
      <c r="G109" s="63"/>
    </row>
    <row r="110" spans="2:7">
      <c r="C110" s="8"/>
      <c r="D110" s="8"/>
      <c r="E110" s="53"/>
      <c r="F110" s="8">
        <f>Table181012161718253648[[#This Row],[Unit Price]]*Table181012161718253648[[#This Row],[Number of Units]]</f>
        <v>0</v>
      </c>
      <c r="G110" s="9"/>
    </row>
    <row r="111" spans="2:7">
      <c r="C111" s="8"/>
      <c r="D111" s="8"/>
      <c r="E111" s="53"/>
      <c r="F111" s="8">
        <f>Table181012161718253648[[#This Row],[Unit Price]]*Table181012161718253648[[#This Row],[Number of Units]]</f>
        <v>0</v>
      </c>
      <c r="G111" s="9"/>
    </row>
    <row r="112" spans="2:7">
      <c r="C112" s="8"/>
      <c r="D112" s="8"/>
      <c r="E112" s="53"/>
      <c r="F112" s="8">
        <f>Table181012161718253648[[#This Row],[Unit Price]]*Table181012161718253648[[#This Row],[Number of Units]]</f>
        <v>0</v>
      </c>
      <c r="G112" s="9"/>
    </row>
    <row r="113" spans="2:7">
      <c r="C113" s="8"/>
      <c r="D113" s="8"/>
      <c r="E113" s="53"/>
      <c r="F113" s="8">
        <f>Table181012161718253648[[#This Row],[Unit Price]]*Table181012161718253648[[#This Row],[Number of Units]]</f>
        <v>0</v>
      </c>
      <c r="G113" s="9"/>
    </row>
    <row r="114" spans="2:7">
      <c r="C114" s="8"/>
      <c r="D114" s="8"/>
      <c r="E114" s="53"/>
      <c r="F114" s="8">
        <f>Table181012161718253648[[#This Row],[Unit Price]]*Table181012161718253648[[#This Row],[Number of Units]]</f>
        <v>0</v>
      </c>
      <c r="G114" s="9"/>
    </row>
    <row r="115" spans="2:7">
      <c r="C115" s="8"/>
      <c r="D115" s="8"/>
      <c r="E115" s="53"/>
      <c r="F115" s="8">
        <f>Table181012161718253648[[#This Row],[Unit Price]]*Table181012161718253648[[#This Row],[Number of Units]]</f>
        <v>0</v>
      </c>
      <c r="G115" s="9"/>
    </row>
    <row r="116" spans="2:7">
      <c r="C116" s="8"/>
      <c r="D116" s="8"/>
      <c r="E116" s="53"/>
      <c r="F116" s="8">
        <f>Table181012161718253648[[#This Row],[Unit Price]]*Table181012161718253648[[#This Row],[Number of Units]]</f>
        <v>0</v>
      </c>
      <c r="G116" s="9"/>
    </row>
    <row r="117" spans="2:7">
      <c r="C117" s="8"/>
      <c r="D117" s="8"/>
      <c r="E117" s="53"/>
      <c r="F117" s="8">
        <f>Table181012161718253648[[#This Row],[Unit Price]]*Table181012161718253648[[#This Row],[Number of Units]]</f>
        <v>0</v>
      </c>
      <c r="G117" s="9"/>
    </row>
    <row r="118" spans="2:7">
      <c r="C118" s="8"/>
      <c r="D118" s="8"/>
      <c r="E118" s="53"/>
      <c r="F118" s="8">
        <f>Table181012161718253648[[#This Row],[Unit Price]]*Table181012161718253648[[#This Row],[Number of Units]]</f>
        <v>0</v>
      </c>
      <c r="G118" s="9"/>
    </row>
    <row r="119" spans="2:7">
      <c r="C119" s="8"/>
      <c r="D119" s="8"/>
      <c r="E119" s="53"/>
      <c r="F119" s="8">
        <f>Table181012161718253648[[#This Row],[Unit Price]]*Table181012161718253648[[#This Row],[Number of Units]]</f>
        <v>0</v>
      </c>
      <c r="G119" s="9"/>
    </row>
    <row r="120" spans="2:7">
      <c r="C120" s="8"/>
      <c r="D120" s="8"/>
      <c r="E120" s="53"/>
      <c r="F120" s="8">
        <f>Table181012161718253648[[#This Row],[Unit Price]]*Table181012161718253648[[#This Row],[Number of Units]]</f>
        <v>0</v>
      </c>
      <c r="G120" s="9"/>
    </row>
    <row r="121" spans="2:7" ht="15" thickBot="1">
      <c r="C121" s="60"/>
      <c r="D121" s="60"/>
      <c r="E121" s="61"/>
      <c r="F121" s="60">
        <f>Table181012161718253648[[#This Row],[Unit Price]]*Table181012161718253648[[#This Row],[Number of Units]]</f>
        <v>0</v>
      </c>
      <c r="G121" s="64"/>
    </row>
    <row r="122" spans="2:7" ht="15" thickTop="1">
      <c r="C122" s="8"/>
      <c r="D122" s="8"/>
      <c r="E122" s="53"/>
      <c r="F122" s="65">
        <f>SUM(F109:F121)</f>
        <v>0</v>
      </c>
      <c r="G122" s="9"/>
    </row>
    <row r="123" spans="2:7" ht="15" thickBot="1"/>
    <row r="124" spans="2:7" ht="15" thickBot="1">
      <c r="B124" s="36" t="s">
        <v>34</v>
      </c>
      <c r="C124" s="5" t="s">
        <v>20</v>
      </c>
      <c r="D124" s="2" t="s">
        <v>21</v>
      </c>
      <c r="E124" s="4" t="s">
        <v>22</v>
      </c>
      <c r="F124" s="4" t="s">
        <v>8</v>
      </c>
      <c r="G124" s="5" t="s">
        <v>9</v>
      </c>
    </row>
    <row r="125" spans="2:7">
      <c r="C125" s="8"/>
      <c r="D125" s="8"/>
      <c r="E125" s="8"/>
      <c r="F125" s="8">
        <f>Table181012161718192647[[#This Row],[Unit Price]]*Table181012161718192647[[#This Row],[Number of Units]]</f>
        <v>0</v>
      </c>
      <c r="G125" s="9"/>
    </row>
    <row r="126" spans="2:7">
      <c r="C126" s="8"/>
      <c r="D126" s="8"/>
      <c r="E126" s="8"/>
      <c r="F126" s="8">
        <f>Table181012161718192647[[#This Row],[Unit Price]]*Table181012161718192647[[#This Row],[Number of Units]]</f>
        <v>0</v>
      </c>
      <c r="G126" s="9"/>
    </row>
    <row r="127" spans="2:7">
      <c r="C127" s="8"/>
      <c r="D127" s="8"/>
      <c r="E127" s="8"/>
      <c r="F127" s="8">
        <f>Table181012161718192647[[#This Row],[Unit Price]]*Table181012161718192647[[#This Row],[Number of Units]]</f>
        <v>0</v>
      </c>
      <c r="G127" s="9"/>
    </row>
    <row r="128" spans="2:7">
      <c r="C128" s="8"/>
      <c r="D128" s="8"/>
      <c r="E128" s="8"/>
      <c r="F128" s="8">
        <f>Table181012161718192647[[#This Row],[Unit Price]]*Table181012161718192647[[#This Row],[Number of Units]]</f>
        <v>0</v>
      </c>
      <c r="G128" s="9"/>
    </row>
    <row r="129" spans="2:10">
      <c r="C129" s="8"/>
      <c r="D129" s="8"/>
      <c r="E129" s="8"/>
      <c r="F129" s="8">
        <f>Table181012161718192647[[#This Row],[Unit Price]]*Table181012161718192647[[#This Row],[Number of Units]]</f>
        <v>0</v>
      </c>
      <c r="G129" s="9"/>
    </row>
    <row r="130" spans="2:10">
      <c r="C130" s="8"/>
      <c r="D130" s="8"/>
      <c r="E130" s="8"/>
      <c r="F130" s="8">
        <f>Table181012161718192647[[#This Row],[Unit Price]]*Table181012161718192647[[#This Row],[Number of Units]]</f>
        <v>0</v>
      </c>
      <c r="G130" s="9"/>
    </row>
    <row r="131" spans="2:10">
      <c r="C131" s="20"/>
      <c r="D131" s="39"/>
      <c r="E131" s="39"/>
      <c r="F131" s="40">
        <f>SUM(Table181012161718192647[Total Cost])</f>
        <v>0</v>
      </c>
      <c r="G131" s="41"/>
    </row>
    <row r="132" spans="2:10" ht="15" thickBot="1">
      <c r="C132" s="20"/>
      <c r="D132" s="39"/>
      <c r="E132" s="39"/>
      <c r="F132" s="39"/>
      <c r="G132" s="41"/>
    </row>
    <row r="133" spans="2:10" ht="15" thickBot="1">
      <c r="B133" s="36" t="s">
        <v>25</v>
      </c>
      <c r="C133" s="31" t="s">
        <v>26</v>
      </c>
      <c r="D133" s="32" t="s">
        <v>9</v>
      </c>
    </row>
    <row r="134" spans="2:10" ht="15" thickBot="1">
      <c r="C134" s="42"/>
      <c r="D134" s="38"/>
    </row>
    <row r="135" spans="2:10" ht="15" thickBot="1"/>
    <row r="136" spans="2:10" ht="15" thickBot="1">
      <c r="B136" s="35" t="s">
        <v>27</v>
      </c>
      <c r="C136" s="3" t="s">
        <v>20</v>
      </c>
      <c r="D136" s="2" t="s">
        <v>28</v>
      </c>
      <c r="E136" s="5" t="s">
        <v>9</v>
      </c>
      <c r="G136" s="35" t="s">
        <v>29</v>
      </c>
      <c r="H136" s="3" t="s">
        <v>20</v>
      </c>
      <c r="I136" s="2" t="s">
        <v>28</v>
      </c>
      <c r="J136" s="5" t="s">
        <v>9</v>
      </c>
    </row>
    <row r="137" spans="2:10">
      <c r="C137" s="7"/>
      <c r="D137" s="8"/>
      <c r="E137" s="9"/>
      <c r="H137" s="7"/>
      <c r="I137" s="8"/>
      <c r="J137" s="9"/>
    </row>
    <row r="138" spans="2:10">
      <c r="C138" s="7"/>
      <c r="D138" s="8"/>
      <c r="E138" s="9"/>
      <c r="H138" s="7"/>
      <c r="I138" s="8"/>
      <c r="J138" s="9"/>
    </row>
    <row r="139" spans="2:10">
      <c r="C139" s="7"/>
      <c r="D139" s="8"/>
      <c r="E139" s="9"/>
      <c r="H139" s="7"/>
      <c r="I139" s="8"/>
      <c r="J139" s="9"/>
    </row>
    <row r="140" spans="2:10">
      <c r="C140" s="7"/>
      <c r="D140" s="8"/>
      <c r="E140" s="9"/>
      <c r="H140" s="7"/>
      <c r="I140" s="8"/>
      <c r="J140" s="9"/>
    </row>
    <row r="141" spans="2:10">
      <c r="C141" s="7"/>
      <c r="D141" s="8"/>
      <c r="E141" s="9"/>
      <c r="H141" s="7"/>
      <c r="I141" s="8"/>
      <c r="J141" s="9"/>
    </row>
    <row r="142" spans="2:10">
      <c r="C142" s="7"/>
      <c r="D142" s="8"/>
      <c r="E142" s="9"/>
      <c r="H142" s="7"/>
      <c r="I142" s="8"/>
      <c r="J142" s="9"/>
    </row>
    <row r="143" spans="2:10">
      <c r="C143" s="7"/>
      <c r="D143" s="8"/>
      <c r="E143" s="9"/>
      <c r="H143" s="7"/>
      <c r="I143" s="8"/>
      <c r="J143" s="9"/>
    </row>
    <row r="144" spans="2:10">
      <c r="C144" s="7"/>
      <c r="D144" s="8"/>
      <c r="E144" s="9"/>
      <c r="H144" s="7"/>
      <c r="I144" s="8"/>
      <c r="J144" s="9"/>
    </row>
    <row r="145" spans="3:10">
      <c r="C145" s="7"/>
      <c r="D145" s="8"/>
      <c r="E145" s="9"/>
      <c r="H145" s="7"/>
      <c r="I145" s="8"/>
      <c r="J145" s="9"/>
    </row>
    <row r="146" spans="3:10">
      <c r="C146" s="7"/>
      <c r="D146" s="8"/>
      <c r="E146" s="9"/>
      <c r="H146" s="7"/>
      <c r="I146" s="8"/>
      <c r="J146" s="9"/>
    </row>
    <row r="147" spans="3:10">
      <c r="C147" s="7"/>
      <c r="D147" s="8"/>
      <c r="E147" s="9"/>
      <c r="H147" s="7"/>
      <c r="I147" s="8"/>
      <c r="J147" s="9"/>
    </row>
    <row r="148" spans="3:10">
      <c r="C148" s="7"/>
      <c r="D148" s="8"/>
      <c r="E148" s="9"/>
      <c r="H148" s="7"/>
      <c r="I148" s="8"/>
      <c r="J148" s="9"/>
    </row>
    <row r="149" spans="3:10">
      <c r="C149" s="7"/>
      <c r="D149" s="8"/>
      <c r="E149" s="9"/>
      <c r="H149" s="7"/>
      <c r="I149" s="8"/>
      <c r="J149" s="9"/>
    </row>
    <row r="150" spans="3:10">
      <c r="C150" s="7"/>
      <c r="D150" s="33">
        <f>SUM(Table1810121617212742[Cost])</f>
        <v>0</v>
      </c>
      <c r="E150" s="9"/>
      <c r="H150" s="7"/>
      <c r="I150" s="33">
        <f>SUM(Table181012161721273850[Cost])</f>
        <v>0</v>
      </c>
      <c r="J150" s="9"/>
    </row>
  </sheetData>
  <pageMargins left="0.7" right="0.7" top="0.75" bottom="0.75" header="0.3" footer="0.3"/>
  <pageSetup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F3DB-E646-4414-B98B-ABC15AA4A8B2}">
  <dimension ref="B1:F23"/>
  <sheetViews>
    <sheetView workbookViewId="0">
      <selection activeCell="B1" sqref="B1"/>
    </sheetView>
  </sheetViews>
  <sheetFormatPr defaultRowHeight="14.45"/>
  <cols>
    <col min="2" max="2" width="32.42578125" customWidth="1"/>
    <col min="3" max="3" width="30.42578125" style="1" customWidth="1"/>
    <col min="4" max="4" width="23.5703125" style="1" customWidth="1"/>
    <col min="5" max="5" width="18.7109375" customWidth="1"/>
    <col min="6" max="6" width="23.7109375" customWidth="1"/>
  </cols>
  <sheetData>
    <row r="1" spans="2:6">
      <c r="C1" s="85" t="s">
        <v>36</v>
      </c>
      <c r="D1" s="86"/>
      <c r="E1" s="86"/>
      <c r="F1" s="86"/>
    </row>
    <row r="2" spans="2:6">
      <c r="C2" s="86"/>
      <c r="D2" s="86"/>
      <c r="E2" s="86"/>
      <c r="F2" s="86"/>
    </row>
    <row r="3" spans="2:6">
      <c r="B3" s="20" t="s">
        <v>37</v>
      </c>
      <c r="C3" s="50" t="s">
        <v>38</v>
      </c>
      <c r="D3" s="50" t="s">
        <v>39</v>
      </c>
      <c r="E3" s="50" t="s">
        <v>40</v>
      </c>
      <c r="F3" s="50" t="s">
        <v>41</v>
      </c>
    </row>
    <row r="4" spans="2:6">
      <c r="B4" s="7" t="s">
        <v>42</v>
      </c>
      <c r="C4" s="58"/>
      <c r="D4" s="58"/>
      <c r="E4" s="58"/>
      <c r="F4" s="58"/>
    </row>
    <row r="5" spans="2:6">
      <c r="B5" s="59" t="s">
        <v>43</v>
      </c>
      <c r="C5" s="34">
        <f>'Temporary Disability Budget'!I26</f>
        <v>0</v>
      </c>
      <c r="D5" s="34">
        <f>'Family Leave Budget'!I26</f>
        <v>0</v>
      </c>
      <c r="E5" s="34">
        <f>'Earned Sick Leave Budget'!I26</f>
        <v>0</v>
      </c>
      <c r="F5" s="21">
        <f t="shared" ref="F5:F14" si="0">SUM(C5:E5)</f>
        <v>0</v>
      </c>
    </row>
    <row r="6" spans="2:6">
      <c r="B6" s="59" t="s">
        <v>44</v>
      </c>
      <c r="C6" s="34">
        <f>'Temporary Disability Budget'!D65</f>
        <v>0</v>
      </c>
      <c r="D6" s="34">
        <f>'Family Leave Budget'!D65</f>
        <v>0</v>
      </c>
      <c r="E6" s="34">
        <f>'Earned Sick Leave Budget'!D65</f>
        <v>0</v>
      </c>
      <c r="F6" s="21">
        <f t="shared" si="0"/>
        <v>0</v>
      </c>
    </row>
    <row r="7" spans="2:6">
      <c r="B7" s="59" t="s">
        <v>45</v>
      </c>
      <c r="C7" s="34">
        <f>'Temporary Disability Budget'!D81</f>
        <v>0</v>
      </c>
      <c r="D7" s="34">
        <f>'Family Leave Budget'!D81</f>
        <v>0</v>
      </c>
      <c r="E7" s="34">
        <f>'Earned Sick Leave Budget'!D81</f>
        <v>0</v>
      </c>
      <c r="F7" s="21">
        <f t="shared" si="0"/>
        <v>0</v>
      </c>
    </row>
    <row r="8" spans="2:6">
      <c r="B8" s="59" t="s">
        <v>46</v>
      </c>
      <c r="C8" s="34">
        <f>'Temporary Disability Budget'!C84</f>
        <v>0</v>
      </c>
      <c r="D8" s="34">
        <f>'Family Leave Budget'!C84</f>
        <v>0</v>
      </c>
      <c r="E8" s="34">
        <f>'Earned Sick Leave Budget'!C84</f>
        <v>0</v>
      </c>
      <c r="F8" s="21">
        <f t="shared" si="0"/>
        <v>0</v>
      </c>
    </row>
    <row r="9" spans="2:6">
      <c r="B9" s="59" t="s">
        <v>47</v>
      </c>
      <c r="C9" s="34">
        <f>'Temporary Disability Budget'!C87</f>
        <v>0</v>
      </c>
      <c r="D9" s="34">
        <f>'Family Leave Budget'!C87</f>
        <v>0</v>
      </c>
      <c r="E9" s="34">
        <f>'Earned Sick Leave Budget'!C87</f>
        <v>0</v>
      </c>
      <c r="F9" s="21">
        <f t="shared" si="0"/>
        <v>0</v>
      </c>
    </row>
    <row r="10" spans="2:6">
      <c r="B10" s="59" t="s">
        <v>48</v>
      </c>
      <c r="C10" s="34">
        <f>'Temporary Disability Budget'!C90</f>
        <v>0</v>
      </c>
      <c r="D10" s="34">
        <f>'Family Leave Budget'!C90</f>
        <v>0</v>
      </c>
      <c r="E10" s="34">
        <f>'Earned Sick Leave Budget'!C90</f>
        <v>0</v>
      </c>
      <c r="F10" s="21">
        <f t="shared" si="0"/>
        <v>0</v>
      </c>
    </row>
    <row r="11" spans="2:6">
      <c r="B11" s="59" t="s">
        <v>49</v>
      </c>
      <c r="C11" s="34">
        <f>'Temporary Disability Budget'!F106</f>
        <v>0</v>
      </c>
      <c r="D11" s="34">
        <f>'Family Leave Budget'!F106</f>
        <v>0</v>
      </c>
      <c r="E11" s="34">
        <f>'Earned Sick Leave Budget'!F106</f>
        <v>0</v>
      </c>
      <c r="F11" s="21">
        <f t="shared" si="0"/>
        <v>0</v>
      </c>
    </row>
    <row r="12" spans="2:6">
      <c r="B12" s="59" t="s">
        <v>50</v>
      </c>
      <c r="C12" s="34">
        <f>'Temporary Disability Budget'!F131</f>
        <v>0</v>
      </c>
      <c r="D12" s="34">
        <f>'Family Leave Budget'!F131</f>
        <v>0</v>
      </c>
      <c r="E12" s="34">
        <f>'Earned Sick Leave Budget'!F131</f>
        <v>0</v>
      </c>
      <c r="F12" s="21">
        <f t="shared" si="0"/>
        <v>0</v>
      </c>
    </row>
    <row r="13" spans="2:6">
      <c r="B13" s="59" t="s">
        <v>51</v>
      </c>
      <c r="C13" s="34">
        <f>'Temporary Disability Budget'!C134</f>
        <v>0</v>
      </c>
      <c r="D13" s="34">
        <f>'Family Leave Budget'!C135</f>
        <v>0</v>
      </c>
      <c r="E13" s="34">
        <f>'Earned Sick Leave Budget'!C134</f>
        <v>0</v>
      </c>
      <c r="F13" s="21">
        <f t="shared" si="0"/>
        <v>0</v>
      </c>
    </row>
    <row r="14" spans="2:6">
      <c r="B14" s="59" t="s">
        <v>52</v>
      </c>
      <c r="C14" s="34">
        <f>'Temporary Disability Budget'!D150</f>
        <v>0</v>
      </c>
      <c r="D14" s="34">
        <f>'Family Leave Budget'!D151</f>
        <v>0</v>
      </c>
      <c r="E14" s="34">
        <f>'Earned Sick Leave Budget'!D150</f>
        <v>0</v>
      </c>
      <c r="F14" s="21">
        <f t="shared" si="0"/>
        <v>0</v>
      </c>
    </row>
    <row r="15" spans="2:6">
      <c r="B15" s="59" t="s">
        <v>53</v>
      </c>
      <c r="C15" s="34">
        <f>SUM(C5:C14)</f>
        <v>0</v>
      </c>
      <c r="D15" s="34">
        <f>SUM(D5:D14)</f>
        <v>0</v>
      </c>
      <c r="E15" s="34">
        <f>SUM(E5:E14)</f>
        <v>0</v>
      </c>
      <c r="F15" s="21">
        <f t="shared" ref="F15:F19" si="1">SUM(C15:E15)</f>
        <v>0</v>
      </c>
    </row>
    <row r="16" spans="2:6" ht="15" customHeight="1">
      <c r="B16" s="7" t="s">
        <v>54</v>
      </c>
      <c r="C16" s="34"/>
      <c r="D16" s="34"/>
      <c r="E16" s="34"/>
      <c r="F16" s="21"/>
    </row>
    <row r="17" spans="2:6">
      <c r="B17" s="59" t="s">
        <v>43</v>
      </c>
      <c r="C17" s="34">
        <f>'Temporary Disability Budget'!I49</f>
        <v>0</v>
      </c>
      <c r="D17" s="34">
        <f>'Family Leave Budget'!I49</f>
        <v>0</v>
      </c>
      <c r="E17" s="34">
        <f>'Earned Sick Leave Budget'!I49</f>
        <v>0</v>
      </c>
      <c r="F17" s="21">
        <f t="shared" si="1"/>
        <v>0</v>
      </c>
    </row>
    <row r="18" spans="2:6">
      <c r="B18" s="59" t="s">
        <v>49</v>
      </c>
      <c r="C18" s="34">
        <f>'Temporary Disability Budget'!F122</f>
        <v>0</v>
      </c>
      <c r="D18" s="34">
        <f>'Family Leave Budget'!F122</f>
        <v>0</v>
      </c>
      <c r="E18" s="34">
        <f>'Earned Sick Leave Budget'!F122</f>
        <v>0</v>
      </c>
      <c r="F18" s="21">
        <f t="shared" si="1"/>
        <v>0</v>
      </c>
    </row>
    <row r="19" spans="2:6">
      <c r="B19" s="59" t="s">
        <v>52</v>
      </c>
      <c r="C19" s="34">
        <f>'Temporary Disability Budget'!I150</f>
        <v>0</v>
      </c>
      <c r="D19" s="34">
        <f>'Family Leave Budget'!I151</f>
        <v>0</v>
      </c>
      <c r="E19" s="34">
        <f>'Earned Sick Leave Budget'!I150</f>
        <v>0</v>
      </c>
      <c r="F19" s="21">
        <f t="shared" si="1"/>
        <v>0</v>
      </c>
    </row>
    <row r="20" spans="2:6">
      <c r="B20" s="59" t="s">
        <v>55</v>
      </c>
      <c r="C20" s="34">
        <f>SUM(C17:C19)</f>
        <v>0</v>
      </c>
      <c r="D20" s="34">
        <f>SUM(D17:D19)</f>
        <v>0</v>
      </c>
      <c r="E20" s="34">
        <f>SUM(E17:E19)</f>
        <v>0</v>
      </c>
      <c r="F20" s="34">
        <f>SUM(F17:F19)</f>
        <v>0</v>
      </c>
    </row>
    <row r="21" spans="2:6">
      <c r="B21" s="7" t="s">
        <v>56</v>
      </c>
      <c r="C21" s="34">
        <f>C20+C15</f>
        <v>0</v>
      </c>
      <c r="D21" s="34">
        <f>D20+D15</f>
        <v>0</v>
      </c>
      <c r="E21" s="34">
        <f>E20+E15</f>
        <v>0</v>
      </c>
      <c r="F21" s="34">
        <f>F20+F15</f>
        <v>0</v>
      </c>
    </row>
    <row r="22" spans="2:6" ht="15" thickBot="1"/>
    <row r="23" spans="2:6" ht="43.9" thickBot="1">
      <c r="B23" s="56" t="s">
        <v>57</v>
      </c>
      <c r="C23" s="57" t="e">
        <f>C20/C21</f>
        <v>#DIV/0!</v>
      </c>
      <c r="D23" s="57" t="e">
        <f t="shared" ref="D23:F23" si="2">D20/D21</f>
        <v>#DIV/0!</v>
      </c>
      <c r="E23" s="57" t="e">
        <f t="shared" si="2"/>
        <v>#DIV/0!</v>
      </c>
      <c r="F23" s="57" t="e">
        <f t="shared" si="2"/>
        <v>#DIV/0!</v>
      </c>
    </row>
  </sheetData>
  <mergeCells count="1">
    <mergeCell ref="C1:F2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982B31BB4F6409766F7649C0970C6" ma:contentTypeVersion="9" ma:contentTypeDescription="Create a new document." ma:contentTypeScope="" ma:versionID="382fd392f530f81c4ae277f0ee09cc75">
  <xsd:schema xmlns:xsd="http://www.w3.org/2001/XMLSchema" xmlns:xs="http://www.w3.org/2001/XMLSchema" xmlns:p="http://schemas.microsoft.com/office/2006/metadata/properties" xmlns:ns2="1d8de39d-0c7d-4994-b818-e51149782c1a" xmlns:ns3="d7b9f131-75e1-4be4-a896-0cb14e728854" targetNamespace="http://schemas.microsoft.com/office/2006/metadata/properties" ma:root="true" ma:fieldsID="d9d40b81d757b0108fa12ad86df4211c" ns2:_="" ns3:_="">
    <xsd:import namespace="1d8de39d-0c7d-4994-b818-e51149782c1a"/>
    <xsd:import namespace="d7b9f131-75e1-4be4-a896-0cb14e7288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de39d-0c7d-4994-b818-e51149782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9f131-75e1-4be4-a896-0cb14e728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9f131-75e1-4be4-a896-0cb14e728854">
      <UserInfo>
        <DisplayName>Glinn, Rebecca [DOL]</DisplayName>
        <AccountId>19</AccountId>
        <AccountType/>
      </UserInfo>
      <UserInfo>
        <DisplayName>Gutierrez, Gillian [DOL]</DisplayName>
        <AccountId>14</AccountId>
        <AccountType/>
      </UserInfo>
      <UserInfo>
        <DisplayName>Low, Holly [DOL]</DisplayName>
        <AccountId>13</AccountId>
        <AccountType/>
      </UserInfo>
      <UserInfo>
        <DisplayName>Woodrow, Caroline [DOL]</DisplayName>
        <AccountId>17</AccountId>
        <AccountType/>
      </UserInfo>
      <UserInfo>
        <DisplayName>Bencivengo, Kathleen [DOL]</DisplayName>
        <AccountId>45</AccountId>
        <AccountType/>
      </UserInfo>
      <UserInfo>
        <DisplayName>Nagorniak, Ruslana [DOL]</DisplayName>
        <AccountId>72</AccountId>
        <AccountType/>
      </UserInfo>
      <UserInfo>
        <DisplayName>Slaughter, Erica [DOL]</DisplayName>
        <AccountId>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4671E5-8B57-45F6-BC2E-431CB9AE63C2}"/>
</file>

<file path=customXml/itemProps2.xml><?xml version="1.0" encoding="utf-8"?>
<ds:datastoreItem xmlns:ds="http://schemas.openxmlformats.org/officeDocument/2006/customXml" ds:itemID="{E22B6623-2FA0-4806-8756-735E9715F62C}"/>
</file>

<file path=customXml/itemProps3.xml><?xml version="1.0" encoding="utf-8"?>
<ds:datastoreItem xmlns:ds="http://schemas.openxmlformats.org/officeDocument/2006/customXml" ds:itemID="{CDCE1B2E-D311-43ED-AB49-EB41D807B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NJDOL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Glinn, Rebecca [DOL]</cp:lastModifiedBy>
  <cp:revision/>
  <dcterms:created xsi:type="dcterms:W3CDTF">2021-12-08T19:10:03Z</dcterms:created>
  <dcterms:modified xsi:type="dcterms:W3CDTF">2022-02-24T14:58:33Z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0x010100682982B31BB4F6409766F7649C0970C6</vt:lpwstr>
  </property>
</Properties>
</file>